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335" windowHeight="6495" tabRatio="599" activeTab="3"/>
  </bookViews>
  <sheets>
    <sheet name="ISKLSE" sheetId="1" r:id="rId1"/>
    <sheet name="BSKLSE" sheetId="2" r:id="rId2"/>
    <sheet name="EQUITYKLSE" sheetId="3" r:id="rId3"/>
    <sheet name="CFKLSE" sheetId="4" r:id="rId4"/>
  </sheets>
  <definedNames>
    <definedName name="_xlnm.Print_Area" localSheetId="1">'BSKLSE'!$A$1:$G$65</definedName>
    <definedName name="_xlnm.Print_Area" localSheetId="3">'CFKLSE'!$A$1:$F$73</definedName>
    <definedName name="_xlnm.Print_Area" localSheetId="2">'EQUITYKLSE'!$A$1:$J$59</definedName>
    <definedName name="_xlnm.Print_Area" localSheetId="0">'ISKLSE'!$A$1:$I$58</definedName>
  </definedNames>
  <calcPr fullCalcOnLoad="1"/>
</workbook>
</file>

<file path=xl/comments1.xml><?xml version="1.0" encoding="utf-8"?>
<comments xmlns="http://schemas.openxmlformats.org/spreadsheetml/2006/main">
  <authors>
    <author>account_fara</author>
  </authors>
  <commentList>
    <comment ref="B23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direct costs
</t>
        </r>
      </text>
    </comment>
    <comment ref="B27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interest income
</t>
        </r>
      </text>
    </comment>
    <comment ref="B45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(PAT/no of shares)*100
</t>
        </r>
      </text>
    </comment>
  </commentList>
</comments>
</file>

<file path=xl/comments2.xml><?xml version="1.0" encoding="utf-8"?>
<comments xmlns="http://schemas.openxmlformats.org/spreadsheetml/2006/main">
  <authors>
    <author>rosmini-acc</author>
  </authors>
  <commentList>
    <comment ref="E18" authorId="0">
      <text>
        <r>
          <rPr>
            <b/>
            <sz val="10"/>
            <rFont val="Tahoma"/>
            <family val="0"/>
          </rPr>
          <t>rosmini-acc:</t>
        </r>
        <r>
          <rPr>
            <sz val="10"/>
            <rFont val="Tahoma"/>
            <family val="0"/>
          </rPr>
          <t xml:space="preserve">
net book value land</t>
        </r>
      </text>
    </comment>
  </commentList>
</comments>
</file>

<file path=xl/comments4.xml><?xml version="1.0" encoding="utf-8"?>
<comments xmlns="http://schemas.openxmlformats.org/spreadsheetml/2006/main">
  <authors>
    <author>account_fara</author>
    <author>rosmini-acc</author>
  </authors>
  <commentList>
    <comment ref="D28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BF</t>
        </r>
      </text>
    </comment>
    <comment ref="F28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BF</t>
        </r>
      </text>
    </comment>
    <comment ref="F33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start bayar semula pd bln september 2006</t>
        </r>
      </text>
    </comment>
    <comment ref="D59" authorId="1">
      <text>
        <r>
          <rPr>
            <b/>
            <sz val="10"/>
            <rFont val="Tahoma"/>
            <family val="0"/>
          </rPr>
          <t>rosmini-acc:</t>
        </r>
        <r>
          <rPr>
            <sz val="10"/>
            <rFont val="Tahoma"/>
            <family val="0"/>
          </rPr>
          <t xml:space="preserve">
audited figure</t>
        </r>
      </text>
    </comment>
    <comment ref="D33" authorId="1">
      <text>
        <r>
          <rPr>
            <b/>
            <sz val="10"/>
            <rFont val="Tahoma"/>
            <family val="0"/>
          </rPr>
          <t>rosmini-acc:</t>
        </r>
        <r>
          <rPr>
            <sz val="10"/>
            <rFont val="Tahoma"/>
            <family val="0"/>
          </rPr>
          <t xml:space="preserve">
instalment taxation-cash flow consol</t>
        </r>
      </text>
    </comment>
  </commentList>
</comments>
</file>

<file path=xl/sharedStrings.xml><?xml version="1.0" encoding="utf-8"?>
<sst xmlns="http://schemas.openxmlformats.org/spreadsheetml/2006/main" count="212" uniqueCount="149">
  <si>
    <t>CURRENT</t>
  </si>
  <si>
    <t>NATIONWIDE EXPRESS COURIER SERVICES BERHAD</t>
  </si>
  <si>
    <t>(COMPANY NO : 133096-M)</t>
  </si>
  <si>
    <t>(INCORPORATED IN MALAYSIA)</t>
  </si>
  <si>
    <t>CONDENSED CONSOLIDATED INCOME STATEMENTS</t>
  </si>
  <si>
    <t>Except as disclosed otherwise, the figures have not been audited</t>
  </si>
  <si>
    <t>INDIVIDUAL</t>
  </si>
  <si>
    <t>CUMULATIVE</t>
  </si>
  <si>
    <t>CORRESPONDING</t>
  </si>
  <si>
    <t xml:space="preserve">QTR ENDED </t>
  </si>
  <si>
    <t>RM'000</t>
  </si>
  <si>
    <t>Revenue</t>
  </si>
  <si>
    <t>Deffered Taxation</t>
  </si>
  <si>
    <t>Minority Interests</t>
  </si>
  <si>
    <t>Earnings per share</t>
  </si>
  <si>
    <t>(The condensed consolidated income statements should be read in conjunction with the audited financial statements</t>
  </si>
  <si>
    <t>Taxation paid</t>
  </si>
  <si>
    <t>Fixed Deposit</t>
  </si>
  <si>
    <t>CONDENSED CONSOLIDATED CASH FLOW STATEMENTS</t>
  </si>
  <si>
    <t xml:space="preserve">  Except as disclosed otherwise, the figures have not been audited</t>
  </si>
  <si>
    <t>RM '000</t>
  </si>
  <si>
    <t>Cash Flow From Operating Activities</t>
  </si>
  <si>
    <t xml:space="preserve">Profit Before Taxation </t>
  </si>
  <si>
    <t xml:space="preserve">        Depreciation</t>
  </si>
  <si>
    <t xml:space="preserve">        Interest Income</t>
  </si>
  <si>
    <t xml:space="preserve">        Interest Expenses</t>
  </si>
  <si>
    <t>Operating Profit Before Working Capital Changes</t>
  </si>
  <si>
    <t>Cash Generated from Operations</t>
  </si>
  <si>
    <t>Net Cash Flow Generated From Operating Activities</t>
  </si>
  <si>
    <t>Cash Flow From Investing Activities</t>
  </si>
  <si>
    <t>Interest received</t>
  </si>
  <si>
    <t>Cash Flow From Financing Activities</t>
  </si>
  <si>
    <t>Dividends paid</t>
  </si>
  <si>
    <t>Cash and Bank Balances</t>
  </si>
  <si>
    <t>Overdraft</t>
  </si>
  <si>
    <t>Total Cash and Cash Equivalents</t>
  </si>
  <si>
    <t>(The condensed consolidated cash flow statements should be read in conjunction with the audited financial</t>
  </si>
  <si>
    <t>interim financial statements.)</t>
  </si>
  <si>
    <t>CONDENSED CONSOLIDATED BALANCE SHEETS</t>
  </si>
  <si>
    <t>Property, Plant and Equipment</t>
  </si>
  <si>
    <t>Deferred Tax Assets</t>
  </si>
  <si>
    <t>Current Assets</t>
  </si>
  <si>
    <t>Current Liabilities</t>
  </si>
  <si>
    <t>Share Capital</t>
  </si>
  <si>
    <t>(The condensed consolidated balance sheets should be read in conjunction with the audited financial statements</t>
  </si>
  <si>
    <t>Non -</t>
  </si>
  <si>
    <t>Distributable</t>
  </si>
  <si>
    <t>Exchange</t>
  </si>
  <si>
    <t>Share</t>
  </si>
  <si>
    <t>Fluctuation</t>
  </si>
  <si>
    <t>Retained</t>
  </si>
  <si>
    <t>Capital</t>
  </si>
  <si>
    <t>Reserve</t>
  </si>
  <si>
    <t>profits</t>
  </si>
  <si>
    <t>Total</t>
  </si>
  <si>
    <t>As previously stated</t>
  </si>
  <si>
    <t>Prior year adjustment (Note A1)</t>
  </si>
  <si>
    <t xml:space="preserve">Currency translation </t>
  </si>
  <si>
    <t xml:space="preserve">      difference representing net</t>
  </si>
  <si>
    <t xml:space="preserve">      income statement</t>
  </si>
  <si>
    <t xml:space="preserve">(The condensed consolidated statements of changes in equity should be read in conjunction with the audited </t>
  </si>
  <si>
    <t>At 1 April, 2004</t>
  </si>
  <si>
    <t xml:space="preserve"> Effects of exchange rate changes</t>
  </si>
  <si>
    <t>Net profit for the period</t>
  </si>
  <si>
    <t xml:space="preserve">Final Dividends </t>
  </si>
  <si>
    <t>Interim Dividends</t>
  </si>
  <si>
    <t>statements.)</t>
  </si>
  <si>
    <t>CONDENSED CONSOLIDATED STATEMENT OF CHANGES IN EQUITY</t>
  </si>
  <si>
    <t xml:space="preserve"> Except as disclosed otherwise, the figures have not been audited.</t>
  </si>
  <si>
    <t>Net Cash Used in Investing Activities</t>
  </si>
  <si>
    <t>Borrowings</t>
  </si>
  <si>
    <t xml:space="preserve">        -Basic (sen)</t>
  </si>
  <si>
    <t xml:space="preserve">        -Diluted (sen)</t>
  </si>
  <si>
    <t xml:space="preserve"> Interest paid</t>
  </si>
  <si>
    <t xml:space="preserve">        Provision for Doubtful Debts</t>
  </si>
  <si>
    <t xml:space="preserve">            -trade</t>
  </si>
  <si>
    <t xml:space="preserve">            -non trade</t>
  </si>
  <si>
    <t>Audited</t>
  </si>
  <si>
    <t>Premium</t>
  </si>
  <si>
    <t>Except as disclosed otherwise, the figures have been audited.</t>
  </si>
  <si>
    <t xml:space="preserve">Bonus issue </t>
  </si>
  <si>
    <t>Share Premium</t>
  </si>
  <si>
    <t>Proceeds from Rights issue</t>
  </si>
  <si>
    <t xml:space="preserve">        (Gain)/loss on Disposal of Asset</t>
  </si>
  <si>
    <t>Property,plant and equipment written off</t>
  </si>
  <si>
    <t>Drawdown of term loan</t>
  </si>
  <si>
    <t>Repayment of term loan</t>
  </si>
  <si>
    <t>Repayment of hire purchase</t>
  </si>
  <si>
    <t>Rights issue</t>
  </si>
  <si>
    <t xml:space="preserve">      gain not recognised in the</t>
  </si>
  <si>
    <t>Adjustment for :</t>
  </si>
  <si>
    <t>Net Assets Per Share (sen)</t>
  </si>
  <si>
    <t>Issue of ordinary shares pursuant to ESOS</t>
  </si>
  <si>
    <t xml:space="preserve">The diluted EPS is not presented as the assumed conversion of ESOS in the financial period had an anti-dilutive effect </t>
  </si>
  <si>
    <t>Gross Profit</t>
  </si>
  <si>
    <t>Other Income</t>
  </si>
  <si>
    <t>Administrative Expenses</t>
  </si>
  <si>
    <t>Selling and Marketing Expenses</t>
  </si>
  <si>
    <t>Finance Costs</t>
  </si>
  <si>
    <t>Profit Before Tax</t>
  </si>
  <si>
    <t>Income Tax Expense</t>
  </si>
  <si>
    <t>Profit for the Period</t>
  </si>
  <si>
    <t>ASSETS</t>
  </si>
  <si>
    <t>Non-current Assets</t>
  </si>
  <si>
    <t>Trade Receivables</t>
  </si>
  <si>
    <t>Other Receivables</t>
  </si>
  <si>
    <t>TOTAL ASSETS</t>
  </si>
  <si>
    <t>EQUITY AND LIABILITIES</t>
  </si>
  <si>
    <t>Equity attributable to equity holders</t>
  </si>
  <si>
    <t>Retained Earnings</t>
  </si>
  <si>
    <t>Total Equity</t>
  </si>
  <si>
    <t>Non-current Liabilities</t>
  </si>
  <si>
    <t>Trade Payables</t>
  </si>
  <si>
    <t>Other Payables</t>
  </si>
  <si>
    <t>Total Liabilities</t>
  </si>
  <si>
    <t>TOTAL EQUITY AND LIABILITIES</t>
  </si>
  <si>
    <t>Cash and Cash Equivalents at End of the Period</t>
  </si>
  <si>
    <t>Cash and Cash Equivalents at Beginning of the Period</t>
  </si>
  <si>
    <t>on the earnings per share of the group.</t>
  </si>
  <si>
    <t>Net increase in Cash and Cash Equivalents</t>
  </si>
  <si>
    <t>Proceeds from Share issue</t>
  </si>
  <si>
    <t>Deferred Tax Liabilities</t>
  </si>
  <si>
    <t>Cost of  Services</t>
  </si>
  <si>
    <t>At 1 April 2007</t>
  </si>
  <si>
    <t>Purchase of Property, Plant and Equipment</t>
  </si>
  <si>
    <t>Net Cash Used in Financing Activities.</t>
  </si>
  <si>
    <t>Pre-paid Land Lease Payments</t>
  </si>
  <si>
    <t xml:space="preserve">        Amortisation of Pre-paid Land Lease Payments</t>
  </si>
  <si>
    <t xml:space="preserve">in issue during the period. </t>
  </si>
  <si>
    <t xml:space="preserve"> for the year ended 31 March 2008 and the accompanying explanatory notes attached to the interim statements.)</t>
  </si>
  <si>
    <t>As at 31 March 2008</t>
  </si>
  <si>
    <t xml:space="preserve">for the year ended 31 March 2008 and the accompanying explanatory notes attached to the interim financial </t>
  </si>
  <si>
    <t>At 1 April 2008</t>
  </si>
  <si>
    <t>financial statements for the year ended 31 March 2008 and the accompanying explanatory notes attached to the</t>
  </si>
  <si>
    <t xml:space="preserve"> statements for the year ended 31 March 2008 and the accompanying explanatory notes attached to the</t>
  </si>
  <si>
    <t>The basic EPS is calculated based on the net profit for the period divided by the weighted average number of shares</t>
  </si>
  <si>
    <t>(Increase) / Decrease in Receivables</t>
  </si>
  <si>
    <t>Increase / (Decrease) in Payables</t>
  </si>
  <si>
    <t>For the Period Ended 31 December 2008</t>
  </si>
  <si>
    <t>31 DECEMBER</t>
  </si>
  <si>
    <t>As at 31 December 2008</t>
  </si>
  <si>
    <t>For the Period Ended 31 December 2007</t>
  </si>
  <si>
    <t>At 31 December 2008</t>
  </si>
  <si>
    <t>At 31 December 2007</t>
  </si>
  <si>
    <t>31 December 2007</t>
  </si>
  <si>
    <t>31 December 2008</t>
  </si>
  <si>
    <t>9  MONTHS</t>
  </si>
  <si>
    <t>9 Months Ended</t>
  </si>
  <si>
    <t>9  Months Ended</t>
  </si>
</sst>
</file>

<file path=xl/styles.xml><?xml version="1.0" encoding="utf-8"?>
<styleSheet xmlns="http://schemas.openxmlformats.org/spreadsheetml/2006/main">
  <numFmts count="3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0.0000"/>
    <numFmt numFmtId="173" formatCode="_(* #,##0.0000_);_(* \(#,##0.0000\);_(* &quot;-&quot;??_);_(@_)"/>
    <numFmt numFmtId="174" formatCode="0.00_);\(0.00\)"/>
    <numFmt numFmtId="175" formatCode="_(* #,##0.000_);_(* \(#,##0.000\);_(* &quot;-&quot;??_);_(@_)"/>
    <numFmt numFmtId="176" formatCode="_(* #,##0.0000_);_(* \(#,##0.0000\);_(* &quot;-&quot;????_);_(@_)"/>
    <numFmt numFmtId="177" formatCode="0.000"/>
    <numFmt numFmtId="178" formatCode="0.0"/>
    <numFmt numFmtId="179" formatCode="0.0000000"/>
    <numFmt numFmtId="180" formatCode="0.000000"/>
    <numFmt numFmtId="181" formatCode="0.0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3E]dd\ mmmm\ yyyy"/>
    <numFmt numFmtId="188" formatCode="dd/mm/yy;@"/>
    <numFmt numFmtId="189" formatCode="[$-43E]dd\ mmmm\ yyyy;@"/>
  </numFmts>
  <fonts count="13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color indexed="20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3" fontId="3" fillId="0" borderId="0" xfId="15" applyFont="1" applyFill="1" applyAlignment="1">
      <alignment/>
    </xf>
    <xf numFmtId="3" fontId="3" fillId="0" borderId="0" xfId="15" applyNumberFormat="1" applyFont="1" applyFill="1" applyAlignment="1">
      <alignment/>
    </xf>
    <xf numFmtId="170" fontId="3" fillId="0" borderId="0" xfId="15" applyNumberFormat="1" applyFont="1" applyFill="1" applyAlignment="1">
      <alignment/>
    </xf>
    <xf numFmtId="37" fontId="3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1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2" fontId="3" fillId="0" borderId="0" xfId="0" applyNumberFormat="1" applyFont="1" applyFill="1" applyAlignment="1">
      <alignment/>
    </xf>
    <xf numFmtId="3" fontId="3" fillId="0" borderId="2" xfId="15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3" fontId="3" fillId="0" borderId="0" xfId="15" applyFont="1" applyAlignment="1">
      <alignment/>
    </xf>
    <xf numFmtId="43" fontId="2" fillId="0" borderId="0" xfId="15" applyFont="1" applyAlignment="1" quotePrefix="1">
      <alignment/>
    </xf>
    <xf numFmtId="170" fontId="3" fillId="0" borderId="0" xfId="15" applyNumberFormat="1" applyFont="1" applyAlignment="1">
      <alignment/>
    </xf>
    <xf numFmtId="170" fontId="3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43" fontId="2" fillId="0" borderId="0" xfId="15" applyFont="1" applyAlignment="1">
      <alignment/>
    </xf>
    <xf numFmtId="43" fontId="2" fillId="0" borderId="0" xfId="15" applyFont="1" applyBorder="1" applyAlignment="1">
      <alignment/>
    </xf>
    <xf numFmtId="170" fontId="2" fillId="0" borderId="0" xfId="15" applyNumberFormat="1" applyFont="1" applyAlignment="1">
      <alignment horizontal="center"/>
    </xf>
    <xf numFmtId="170" fontId="2" fillId="0" borderId="0" xfId="15" applyNumberFormat="1" applyFont="1" applyAlignment="1">
      <alignment horizontal="right"/>
    </xf>
    <xf numFmtId="170" fontId="2" fillId="0" borderId="0" xfId="15" applyNumberFormat="1" applyFont="1" applyBorder="1" applyAlignment="1">
      <alignment horizontal="right"/>
    </xf>
    <xf numFmtId="170" fontId="3" fillId="0" borderId="3" xfId="15" applyNumberFormat="1" applyFont="1" applyBorder="1" applyAlignment="1">
      <alignment/>
    </xf>
    <xf numFmtId="170" fontId="3" fillId="0" borderId="2" xfId="15" applyNumberFormat="1" applyFont="1" applyBorder="1" applyAlignment="1">
      <alignment/>
    </xf>
    <xf numFmtId="170" fontId="3" fillId="0" borderId="0" xfId="0" applyNumberFormat="1" applyFont="1" applyAlignment="1">
      <alignment/>
    </xf>
    <xf numFmtId="170" fontId="3" fillId="0" borderId="0" xfId="15" applyNumberFormat="1" applyFont="1" applyBorder="1" applyAlignment="1">
      <alignment horizontal="right"/>
    </xf>
    <xf numFmtId="170" fontId="2" fillId="0" borderId="0" xfId="15" applyNumberFormat="1" applyFont="1" applyBorder="1" applyAlignment="1">
      <alignment horizontal="center"/>
    </xf>
    <xf numFmtId="170" fontId="3" fillId="0" borderId="3" xfId="15" applyNumberFormat="1" applyFont="1" applyFill="1" applyBorder="1" applyAlignment="1">
      <alignment/>
    </xf>
    <xf numFmtId="170" fontId="3" fillId="0" borderId="0" xfId="15" applyNumberFormat="1" applyFont="1" applyFill="1" applyBorder="1" applyAlignment="1">
      <alignment/>
    </xf>
    <xf numFmtId="43" fontId="1" fillId="0" borderId="0" xfId="15" applyFont="1" applyAlignment="1">
      <alignment/>
    </xf>
    <xf numFmtId="170" fontId="2" fillId="0" borderId="0" xfId="15" applyNumberFormat="1" applyFont="1" applyFill="1" applyAlignment="1">
      <alignment horizontal="center"/>
    </xf>
    <xf numFmtId="170" fontId="3" fillId="0" borderId="0" xfId="15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2" fillId="0" borderId="0" xfId="15" applyNumberFormat="1" applyFont="1" applyAlignment="1" quotePrefix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/>
    </xf>
    <xf numFmtId="43" fontId="2" fillId="0" borderId="0" xfId="15" applyFont="1" applyAlignment="1">
      <alignment/>
    </xf>
    <xf numFmtId="0" fontId="2" fillId="0" borderId="0" xfId="0" applyNumberFormat="1" applyFont="1" applyAlignment="1">
      <alignment/>
    </xf>
    <xf numFmtId="43" fontId="3" fillId="0" borderId="0" xfId="15" applyFont="1" applyAlignment="1">
      <alignment/>
    </xf>
    <xf numFmtId="170" fontId="3" fillId="0" borderId="0" xfId="15" applyNumberFormat="1" applyFont="1" applyAlignment="1">
      <alignment horizontal="right"/>
    </xf>
    <xf numFmtId="170" fontId="3" fillId="0" borderId="1" xfId="15" applyNumberFormat="1" applyFont="1" applyBorder="1" applyAlignment="1">
      <alignment/>
    </xf>
    <xf numFmtId="170" fontId="3" fillId="0" borderId="0" xfId="15" applyNumberFormat="1" applyFont="1" applyFill="1" applyAlignment="1">
      <alignment/>
    </xf>
    <xf numFmtId="0" fontId="3" fillId="0" borderId="0" xfId="0" applyFont="1" applyAlignment="1" quotePrefix="1">
      <alignment/>
    </xf>
    <xf numFmtId="170" fontId="3" fillId="0" borderId="0" xfId="0" applyNumberFormat="1" applyFont="1" applyAlignment="1">
      <alignment/>
    </xf>
    <xf numFmtId="43" fontId="3" fillId="0" borderId="0" xfId="15" applyFont="1" applyFill="1" applyAlignment="1">
      <alignment/>
    </xf>
    <xf numFmtId="0" fontId="3" fillId="0" borderId="0" xfId="0" applyNumberFormat="1" applyFont="1" applyFill="1" applyAlignment="1">
      <alignment/>
    </xf>
    <xf numFmtId="43" fontId="3" fillId="0" borderId="0" xfId="15" applyFont="1" applyAlignment="1">
      <alignment horizontal="left"/>
    </xf>
    <xf numFmtId="170" fontId="4" fillId="0" borderId="0" xfId="0" applyNumberFormat="1" applyFont="1" applyAlignment="1">
      <alignment/>
    </xf>
    <xf numFmtId="170" fontId="3" fillId="0" borderId="0" xfId="0" applyNumberFormat="1" applyFont="1" applyFill="1" applyAlignment="1">
      <alignment/>
    </xf>
    <xf numFmtId="170" fontId="3" fillId="0" borderId="2" xfId="15" applyNumberFormat="1" applyFont="1" applyBorder="1" applyAlignment="1">
      <alignment/>
    </xf>
    <xf numFmtId="170" fontId="2" fillId="0" borderId="0" xfId="15" applyNumberFormat="1" applyFont="1" applyAlignment="1">
      <alignment/>
    </xf>
    <xf numFmtId="3" fontId="2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5" fontId="2" fillId="0" borderId="0" xfId="0" applyNumberFormat="1" applyFont="1" applyFill="1" applyAlignment="1" quotePrefix="1">
      <alignment horizontal="right"/>
    </xf>
    <xf numFmtId="49" fontId="2" fillId="0" borderId="0" xfId="0" applyNumberFormat="1" applyFont="1" applyAlignment="1">
      <alignment horizontal="right"/>
    </xf>
    <xf numFmtId="170" fontId="3" fillId="0" borderId="4" xfId="15" applyNumberFormat="1" applyFont="1" applyFill="1" applyBorder="1" applyAlignment="1">
      <alignment/>
    </xf>
    <xf numFmtId="170" fontId="3" fillId="0" borderId="5" xfId="15" applyNumberFormat="1" applyFont="1" applyFill="1" applyBorder="1" applyAlignment="1">
      <alignment/>
    </xf>
    <xf numFmtId="170" fontId="3" fillId="0" borderId="6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0" fontId="3" fillId="0" borderId="0" xfId="15" applyNumberFormat="1" applyFont="1" applyBorder="1" applyAlignment="1">
      <alignment/>
    </xf>
    <xf numFmtId="37" fontId="3" fillId="0" borderId="3" xfId="15" applyNumberFormat="1" applyFont="1" applyFill="1" applyBorder="1" applyAlignment="1">
      <alignment/>
    </xf>
    <xf numFmtId="170" fontId="3" fillId="0" borderId="7" xfId="15" applyNumberFormat="1" applyFont="1" applyFill="1" applyBorder="1" applyAlignment="1">
      <alignment/>
    </xf>
    <xf numFmtId="170" fontId="2" fillId="0" borderId="8" xfId="15" applyNumberFormat="1" applyFont="1" applyBorder="1" applyAlignment="1">
      <alignment/>
    </xf>
    <xf numFmtId="170" fontId="2" fillId="0" borderId="8" xfId="15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15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3" xfId="15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37" fontId="3" fillId="0" borderId="2" xfId="15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/>
    </xf>
    <xf numFmtId="170" fontId="2" fillId="0" borderId="0" xfId="15" applyNumberFormat="1" applyFont="1" applyFill="1" applyBorder="1" applyAlignment="1" quotePrefix="1">
      <alignment horizontal="right"/>
    </xf>
    <xf numFmtId="0" fontId="2" fillId="0" borderId="0" xfId="15" applyNumberFormat="1" applyFont="1" applyFill="1" applyAlignment="1" quotePrefix="1">
      <alignment horizontal="right"/>
    </xf>
    <xf numFmtId="189" fontId="2" fillId="0" borderId="0" xfId="15" applyNumberFormat="1" applyFont="1" applyFill="1" applyAlignment="1" quotePrefix="1">
      <alignment horizontal="right"/>
    </xf>
    <xf numFmtId="0" fontId="2" fillId="0" borderId="0" xfId="15" applyNumberFormat="1" applyFont="1" applyFill="1" applyBorder="1" applyAlignment="1">
      <alignment horizontal="right"/>
    </xf>
    <xf numFmtId="170" fontId="3" fillId="0" borderId="0" xfId="15" applyNumberFormat="1" applyFont="1" applyFill="1" applyAlignment="1">
      <alignment horizontal="right"/>
    </xf>
    <xf numFmtId="170" fontId="3" fillId="0" borderId="1" xfId="15" applyNumberFormat="1" applyFont="1" applyFill="1" applyBorder="1" applyAlignment="1">
      <alignment/>
    </xf>
    <xf numFmtId="170" fontId="3" fillId="0" borderId="2" xfId="15" applyNumberFormat="1" applyFont="1" applyFill="1" applyBorder="1" applyAlignment="1">
      <alignment/>
    </xf>
    <xf numFmtId="170" fontId="2" fillId="0" borderId="0" xfId="15" applyNumberFormat="1" applyFont="1" applyFill="1" applyAlignment="1">
      <alignment/>
    </xf>
    <xf numFmtId="41" fontId="3" fillId="0" borderId="0" xfId="15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170" fontId="2" fillId="0" borderId="0" xfId="15" applyNumberFormat="1" applyFont="1" applyFill="1" applyBorder="1" applyAlignment="1">
      <alignment/>
    </xf>
    <xf numFmtId="37" fontId="3" fillId="0" borderId="1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B2:L64"/>
  <sheetViews>
    <sheetView zoomScale="75" zoomScaleNormal="75" workbookViewId="0" topLeftCell="A13">
      <selection activeCell="B51" sqref="B51"/>
    </sheetView>
  </sheetViews>
  <sheetFormatPr defaultColWidth="9.140625" defaultRowHeight="12.75" outlineLevelRow="1"/>
  <cols>
    <col min="1" max="1" width="3.00390625" style="7" customWidth="1"/>
    <col min="2" max="2" width="37.28125" style="7" customWidth="1"/>
    <col min="3" max="3" width="18.140625" style="7" bestFit="1" customWidth="1"/>
    <col min="4" max="4" width="5.00390625" style="7" customWidth="1"/>
    <col min="5" max="5" width="22.28125" style="7" bestFit="1" customWidth="1"/>
    <col min="6" max="6" width="5.7109375" style="7" customWidth="1"/>
    <col min="7" max="7" width="18.140625" style="7" bestFit="1" customWidth="1"/>
    <col min="8" max="8" width="3.421875" style="7" customWidth="1"/>
    <col min="9" max="9" width="18.140625" style="7" bestFit="1" customWidth="1"/>
    <col min="10" max="10" width="10.421875" style="7" bestFit="1" customWidth="1"/>
    <col min="11" max="11" width="9.28125" style="7" bestFit="1" customWidth="1"/>
    <col min="12" max="16384" width="9.140625" style="7" customWidth="1"/>
  </cols>
  <sheetData>
    <row r="1" ht="15.75"/>
    <row r="2" spans="2:3" ht="15.75">
      <c r="B2" s="1" t="s">
        <v>1</v>
      </c>
      <c r="C2" s="1"/>
    </row>
    <row r="3" spans="2:3" ht="15.75">
      <c r="B3" s="1" t="s">
        <v>2</v>
      </c>
      <c r="C3" s="1"/>
    </row>
    <row r="4" ht="15.75">
      <c r="B4" s="1" t="s">
        <v>3</v>
      </c>
    </row>
    <row r="5" ht="15.75"/>
    <row r="6" ht="15.75">
      <c r="B6" s="57" t="s">
        <v>4</v>
      </c>
    </row>
    <row r="7" ht="15.75">
      <c r="B7" s="1" t="s">
        <v>138</v>
      </c>
    </row>
    <row r="8" ht="15.75">
      <c r="B8" s="1" t="s">
        <v>5</v>
      </c>
    </row>
    <row r="9" spans="3:4" ht="15.75">
      <c r="C9" s="58"/>
      <c r="D9" s="58"/>
    </row>
    <row r="10" spans="4:8" ht="15.75">
      <c r="D10" s="59" t="s">
        <v>6</v>
      </c>
      <c r="G10" s="75"/>
      <c r="H10" s="59" t="s">
        <v>7</v>
      </c>
    </row>
    <row r="11" ht="15.75"/>
    <row r="12" spans="3:9" ht="15.75">
      <c r="C12" s="77"/>
      <c r="I12" s="60"/>
    </row>
    <row r="13" spans="3:9" ht="15.75">
      <c r="C13" s="60" t="s">
        <v>0</v>
      </c>
      <c r="D13" s="60"/>
      <c r="E13" s="60" t="s">
        <v>8</v>
      </c>
      <c r="G13" s="60" t="s">
        <v>146</v>
      </c>
      <c r="H13" s="60"/>
      <c r="I13" s="60" t="s">
        <v>146</v>
      </c>
    </row>
    <row r="14" spans="3:9" ht="15.75">
      <c r="C14" s="60" t="s">
        <v>9</v>
      </c>
      <c r="D14" s="60"/>
      <c r="E14" s="60" t="s">
        <v>9</v>
      </c>
      <c r="G14" s="60" t="s">
        <v>7</v>
      </c>
      <c r="H14" s="60"/>
      <c r="I14" s="60" t="s">
        <v>7</v>
      </c>
    </row>
    <row r="15" spans="3:9" ht="15.75">
      <c r="C15" s="61" t="s">
        <v>139</v>
      </c>
      <c r="D15" s="60"/>
      <c r="E15" s="61" t="s">
        <v>139</v>
      </c>
      <c r="G15" s="61" t="s">
        <v>139</v>
      </c>
      <c r="H15" s="60"/>
      <c r="I15" s="61" t="s">
        <v>139</v>
      </c>
    </row>
    <row r="16" spans="3:9" ht="15.75">
      <c r="C16" s="60">
        <v>2008</v>
      </c>
      <c r="D16" s="60"/>
      <c r="E16" s="60">
        <v>2007</v>
      </c>
      <c r="G16" s="60">
        <v>2008</v>
      </c>
      <c r="H16" s="60"/>
      <c r="I16" s="60">
        <v>2007</v>
      </c>
    </row>
    <row r="17" spans="3:9" ht="15.75">
      <c r="C17" s="60" t="s">
        <v>10</v>
      </c>
      <c r="D17" s="60"/>
      <c r="E17" s="60" t="s">
        <v>10</v>
      </c>
      <c r="G17" s="60" t="s">
        <v>10</v>
      </c>
      <c r="H17" s="60"/>
      <c r="I17" s="60" t="s">
        <v>10</v>
      </c>
    </row>
    <row r="18" spans="3:9" ht="15.75">
      <c r="C18" s="60"/>
      <c r="D18" s="60"/>
      <c r="E18" s="60"/>
      <c r="G18" s="60"/>
      <c r="H18" s="60"/>
      <c r="I18" s="60"/>
    </row>
    <row r="19" ht="15.75"/>
    <row r="20" ht="15.75">
      <c r="I20" s="73"/>
    </row>
    <row r="21" spans="2:9" ht="15.75">
      <c r="B21" s="3" t="s">
        <v>11</v>
      </c>
      <c r="C21" s="4">
        <v>21656</v>
      </c>
      <c r="D21" s="5"/>
      <c r="E21" s="4">
        <v>19239</v>
      </c>
      <c r="G21" s="4">
        <v>67242</v>
      </c>
      <c r="H21" s="5"/>
      <c r="I21" s="4">
        <v>56803</v>
      </c>
    </row>
    <row r="22" spans="2:9" ht="15.75">
      <c r="B22" s="3"/>
      <c r="C22" s="4"/>
      <c r="D22" s="5"/>
      <c r="E22" s="6"/>
      <c r="G22" s="4"/>
      <c r="H22" s="5"/>
      <c r="I22" s="4"/>
    </row>
    <row r="23" spans="2:9" ht="15.75">
      <c r="B23" s="3" t="s">
        <v>122</v>
      </c>
      <c r="C23" s="6">
        <v>-16098</v>
      </c>
      <c r="D23" s="5"/>
      <c r="E23" s="6">
        <v>-13567</v>
      </c>
      <c r="G23" s="6">
        <v>-48421</v>
      </c>
      <c r="H23" s="5"/>
      <c r="I23" s="6">
        <v>-38932</v>
      </c>
    </row>
    <row r="24" spans="2:9" ht="15.75">
      <c r="B24" s="3"/>
      <c r="C24" s="76"/>
      <c r="D24" s="5"/>
      <c r="E24" s="68"/>
      <c r="G24" s="76"/>
      <c r="H24" s="5"/>
      <c r="I24" s="68"/>
    </row>
    <row r="25" spans="2:9" ht="15.75">
      <c r="B25" s="3" t="s">
        <v>94</v>
      </c>
      <c r="C25" s="4">
        <f>SUM(C21:C24)</f>
        <v>5558</v>
      </c>
      <c r="D25" s="5"/>
      <c r="E25" s="4">
        <f>SUM(E21:E24)</f>
        <v>5672</v>
      </c>
      <c r="G25" s="4">
        <f>SUM(G21:G24)</f>
        <v>18821</v>
      </c>
      <c r="H25" s="5"/>
      <c r="I25" s="4">
        <f>SUM(I21:I24)</f>
        <v>17871</v>
      </c>
    </row>
    <row r="26" spans="2:9" ht="15.75">
      <c r="B26" s="3"/>
      <c r="C26" s="4"/>
      <c r="D26" s="5"/>
      <c r="E26" s="5"/>
      <c r="G26" s="4"/>
      <c r="H26" s="5"/>
      <c r="I26" s="5"/>
    </row>
    <row r="27" spans="2:9" ht="15.75">
      <c r="B27" s="3" t="s">
        <v>95</v>
      </c>
      <c r="C27" s="5">
        <v>45</v>
      </c>
      <c r="D27" s="5"/>
      <c r="E27" s="5">
        <v>110</v>
      </c>
      <c r="G27" s="5">
        <v>269</v>
      </c>
      <c r="H27" s="5"/>
      <c r="I27" s="5">
        <v>288</v>
      </c>
    </row>
    <row r="28" spans="2:9" ht="15.75">
      <c r="B28" s="3"/>
      <c r="C28" s="5"/>
      <c r="D28" s="5"/>
      <c r="E28" s="5"/>
      <c r="G28" s="5"/>
      <c r="H28" s="5"/>
      <c r="I28" s="5"/>
    </row>
    <row r="29" spans="2:9" ht="15.75">
      <c r="B29" s="3" t="s">
        <v>96</v>
      </c>
      <c r="C29" s="5">
        <v>-4767</v>
      </c>
      <c r="D29" s="5"/>
      <c r="E29" s="5">
        <v>-5004</v>
      </c>
      <c r="G29" s="5">
        <v>-13833</v>
      </c>
      <c r="H29" s="5"/>
      <c r="I29" s="5">
        <v>-13590</v>
      </c>
    </row>
    <row r="30" spans="2:9" ht="15.75">
      <c r="B30" s="3"/>
      <c r="C30" s="5"/>
      <c r="D30" s="5"/>
      <c r="E30" s="5"/>
      <c r="G30" s="5"/>
      <c r="H30" s="5"/>
      <c r="I30" s="5"/>
    </row>
    <row r="31" spans="2:9" ht="15.75">
      <c r="B31" s="3" t="s">
        <v>97</v>
      </c>
      <c r="C31" s="5">
        <v>-576</v>
      </c>
      <c r="D31" s="5"/>
      <c r="E31" s="5">
        <v>-529</v>
      </c>
      <c r="G31" s="5">
        <v>-1691</v>
      </c>
      <c r="H31" s="5"/>
      <c r="I31" s="5">
        <v>-1437</v>
      </c>
    </row>
    <row r="32" spans="2:9" ht="15.75">
      <c r="B32" s="3"/>
      <c r="C32" s="4"/>
      <c r="D32" s="5"/>
      <c r="E32" s="4"/>
      <c r="G32" s="4"/>
      <c r="H32" s="5"/>
      <c r="I32" s="4"/>
    </row>
    <row r="33" spans="2:12" ht="15.75" hidden="1">
      <c r="B33" s="3" t="s">
        <v>98</v>
      </c>
      <c r="C33" s="89">
        <v>0</v>
      </c>
      <c r="D33" s="89"/>
      <c r="E33" s="89">
        <v>0</v>
      </c>
      <c r="F33" s="90"/>
      <c r="G33" s="89">
        <f>C33</f>
        <v>0</v>
      </c>
      <c r="H33" s="89"/>
      <c r="I33" s="89">
        <f>E33</f>
        <v>0</v>
      </c>
      <c r="L33" s="8"/>
    </row>
    <row r="34" spans="2:9" ht="15.75" hidden="1">
      <c r="B34" s="3"/>
      <c r="C34" s="4"/>
      <c r="D34" s="5"/>
      <c r="E34" s="5"/>
      <c r="G34" s="4"/>
      <c r="H34" s="5"/>
      <c r="I34" s="5"/>
    </row>
    <row r="35" spans="2:9" ht="15.75">
      <c r="B35" s="3" t="s">
        <v>99</v>
      </c>
      <c r="C35" s="92">
        <f>SUM(C25:C34)</f>
        <v>260</v>
      </c>
      <c r="D35" s="5"/>
      <c r="E35" s="9">
        <f>SUM(E25:E34)</f>
        <v>249</v>
      </c>
      <c r="G35" s="9">
        <f>SUM(G25:G34)</f>
        <v>3566</v>
      </c>
      <c r="H35" s="5"/>
      <c r="I35" s="9">
        <f>SUM(I25:I34)</f>
        <v>3132</v>
      </c>
    </row>
    <row r="36" spans="2:9" ht="15.75">
      <c r="B36" s="3"/>
      <c r="C36" s="4"/>
      <c r="D36" s="5"/>
      <c r="E36" s="5"/>
      <c r="G36" s="4"/>
      <c r="H36" s="5"/>
      <c r="I36" s="5"/>
    </row>
    <row r="37" spans="2:9" ht="15.75">
      <c r="B37" s="3" t="s">
        <v>100</v>
      </c>
      <c r="C37" s="6">
        <f>-233+100</f>
        <v>-133</v>
      </c>
      <c r="D37" s="5"/>
      <c r="E37" s="6">
        <v>49</v>
      </c>
      <c r="G37" s="6">
        <f>-1027+100</f>
        <v>-927</v>
      </c>
      <c r="H37" s="5"/>
      <c r="I37" s="6">
        <f>-854+215</f>
        <v>-639</v>
      </c>
    </row>
    <row r="38" spans="2:10" s="8" customFormat="1" ht="15.75" hidden="1" outlineLevel="1">
      <c r="B38" s="10" t="s">
        <v>12</v>
      </c>
      <c r="C38" s="5">
        <v>0</v>
      </c>
      <c r="D38" s="5"/>
      <c r="E38" s="3">
        <v>0</v>
      </c>
      <c r="F38" s="7"/>
      <c r="G38" s="5">
        <v>0</v>
      </c>
      <c r="H38" s="5"/>
      <c r="I38" s="3">
        <v>0</v>
      </c>
      <c r="J38" s="7"/>
    </row>
    <row r="39" spans="2:9" ht="15.75" collapsed="1">
      <c r="B39" s="3"/>
      <c r="C39" s="4"/>
      <c r="D39" s="5"/>
      <c r="E39" s="5"/>
      <c r="G39" s="4"/>
      <c r="H39" s="5"/>
      <c r="I39" s="5"/>
    </row>
    <row r="40" spans="2:9" ht="15.75" hidden="1">
      <c r="B40" s="3" t="s">
        <v>13</v>
      </c>
      <c r="C40" s="3">
        <v>0</v>
      </c>
      <c r="D40" s="11"/>
      <c r="E40" s="5">
        <v>0</v>
      </c>
      <c r="G40" s="3">
        <v>0</v>
      </c>
      <c r="H40" s="11"/>
      <c r="I40" s="5">
        <v>0</v>
      </c>
    </row>
    <row r="41" spans="2:9" ht="15.75" hidden="1">
      <c r="B41" s="3"/>
      <c r="C41" s="4"/>
      <c r="D41" s="5"/>
      <c r="E41" s="5"/>
      <c r="G41" s="4"/>
      <c r="H41" s="5"/>
      <c r="I41" s="5"/>
    </row>
    <row r="42" spans="2:9" ht="15.75">
      <c r="B42" s="3" t="s">
        <v>101</v>
      </c>
      <c r="C42" s="78">
        <f>SUM(C35:C41)</f>
        <v>127</v>
      </c>
      <c r="D42" s="5"/>
      <c r="E42" s="12">
        <f>SUM(E35:E41)</f>
        <v>298</v>
      </c>
      <c r="G42" s="12">
        <f>SUM(G35:G41)</f>
        <v>2639</v>
      </c>
      <c r="H42" s="5"/>
      <c r="I42" s="12">
        <f>SUM(I35:I41)</f>
        <v>2493</v>
      </c>
    </row>
    <row r="43" spans="2:9" ht="15.75">
      <c r="B43" s="3"/>
      <c r="C43" s="13"/>
      <c r="D43" s="13"/>
      <c r="E43" s="13"/>
      <c r="G43" s="13"/>
      <c r="H43" s="13"/>
      <c r="I43" s="13"/>
    </row>
    <row r="44" spans="2:9" ht="15.75">
      <c r="B44" s="3" t="s">
        <v>14</v>
      </c>
      <c r="C44" s="13"/>
      <c r="D44" s="13"/>
      <c r="E44" s="13"/>
      <c r="G44" s="13"/>
      <c r="H44" s="13"/>
      <c r="I44" s="13"/>
    </row>
    <row r="45" spans="2:9" ht="15.75">
      <c r="B45" s="3" t="s">
        <v>71</v>
      </c>
      <c r="C45" s="3">
        <f>+C42/60116*100</f>
        <v>0.21125823408077718</v>
      </c>
      <c r="D45" s="11"/>
      <c r="E45" s="3">
        <f>+E42/60116*100</f>
        <v>0.4957082972919023</v>
      </c>
      <c r="G45" s="3">
        <f>G42/60116*100</f>
        <v>4.389846297158826</v>
      </c>
      <c r="H45" s="11"/>
      <c r="I45" s="3">
        <f>I42/60116*100</f>
        <v>4.146982500499035</v>
      </c>
    </row>
    <row r="46" spans="2:9" ht="15.75">
      <c r="B46" s="3" t="s">
        <v>72</v>
      </c>
      <c r="C46" s="3">
        <v>0</v>
      </c>
      <c r="D46" s="11"/>
      <c r="E46" s="3">
        <v>0</v>
      </c>
      <c r="F46" s="3"/>
      <c r="G46" s="3">
        <f>+C46</f>
        <v>0</v>
      </c>
      <c r="H46" s="3"/>
      <c r="I46" s="3">
        <f>+E46</f>
        <v>0</v>
      </c>
    </row>
    <row r="47" spans="2:9" ht="15.75">
      <c r="B47" s="3"/>
      <c r="C47" s="3"/>
      <c r="D47" s="11"/>
      <c r="E47" s="3"/>
      <c r="F47" s="3"/>
      <c r="G47" s="3"/>
      <c r="H47" s="3"/>
      <c r="I47" s="3"/>
    </row>
    <row r="48" spans="2:9" ht="15.75">
      <c r="B48" s="3"/>
      <c r="C48" s="3"/>
      <c r="D48" s="11"/>
      <c r="E48" s="3"/>
      <c r="F48" s="3"/>
      <c r="G48" s="3"/>
      <c r="H48" s="3"/>
      <c r="I48" s="3"/>
    </row>
    <row r="49" spans="2:5" ht="15.75">
      <c r="B49" s="3"/>
      <c r="C49" s="13"/>
      <c r="D49" s="13"/>
      <c r="E49" s="13"/>
    </row>
    <row r="50" spans="2:5" ht="15.75">
      <c r="B50" s="3" t="s">
        <v>135</v>
      </c>
      <c r="C50" s="13"/>
      <c r="D50" s="13"/>
      <c r="E50" s="13"/>
    </row>
    <row r="51" spans="2:5" ht="15.75">
      <c r="B51" s="3" t="s">
        <v>128</v>
      </c>
      <c r="C51" s="13"/>
      <c r="D51" s="13"/>
      <c r="E51" s="13"/>
    </row>
    <row r="52" spans="2:5" ht="15.75" hidden="1">
      <c r="B52" s="3"/>
      <c r="C52" s="13"/>
      <c r="D52" s="13"/>
      <c r="E52" s="13"/>
    </row>
    <row r="53" spans="2:5" ht="15.75">
      <c r="B53" s="3"/>
      <c r="C53" s="13"/>
      <c r="D53" s="13"/>
      <c r="E53" s="13"/>
    </row>
    <row r="54" spans="2:5" ht="15.75">
      <c r="B54" s="3" t="s">
        <v>93</v>
      </c>
      <c r="C54" s="13"/>
      <c r="D54" s="13"/>
      <c r="E54" s="13"/>
    </row>
    <row r="55" spans="2:5" ht="15.75">
      <c r="B55" s="3" t="s">
        <v>118</v>
      </c>
      <c r="C55" s="13"/>
      <c r="D55" s="13"/>
      <c r="E55" s="13"/>
    </row>
    <row r="56" spans="2:5" ht="15.75">
      <c r="B56" s="3"/>
      <c r="C56" s="13"/>
      <c r="D56" s="13"/>
      <c r="E56" s="13"/>
    </row>
    <row r="57" ht="15.75">
      <c r="B57" s="3" t="s">
        <v>15</v>
      </c>
    </row>
    <row r="58" ht="15.75">
      <c r="B58" s="3" t="s">
        <v>129</v>
      </c>
    </row>
    <row r="59" ht="15.75">
      <c r="B59" s="3"/>
    </row>
    <row r="60" ht="15.75">
      <c r="B60" s="3"/>
    </row>
    <row r="61" ht="15.75">
      <c r="B61" s="3"/>
    </row>
    <row r="62" ht="15.75">
      <c r="B62" s="3"/>
    </row>
    <row r="63" ht="15.75">
      <c r="B63" s="3"/>
    </row>
    <row r="64" ht="15.75">
      <c r="B64" s="3"/>
    </row>
  </sheetData>
  <printOptions/>
  <pageMargins left="0.75" right="0.75" top="1" bottom="1" header="0.5" footer="0.5"/>
  <pageSetup horizontalDpi="600" verticalDpi="600" orientation="portrait" paperSize="9" scale="63" r:id="rId3"/>
  <headerFooter alignWithMargins="0">
    <oddFooter>&amp;C1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2:J67"/>
  <sheetViews>
    <sheetView zoomScale="75" zoomScaleNormal="75" workbookViewId="0" topLeftCell="A31">
      <selection activeCell="E54" sqref="E54"/>
    </sheetView>
  </sheetViews>
  <sheetFormatPr defaultColWidth="9.140625" defaultRowHeight="12.75"/>
  <cols>
    <col min="1" max="1" width="7.00390625" style="19" customWidth="1"/>
    <col min="2" max="2" width="36.140625" style="19" customWidth="1"/>
    <col min="3" max="3" width="9.140625" style="19" customWidth="1"/>
    <col min="4" max="4" width="12.00390625" style="19" customWidth="1"/>
    <col min="5" max="5" width="19.00390625" style="7" customWidth="1"/>
    <col min="6" max="6" width="12.421875" style="19" customWidth="1"/>
    <col min="7" max="7" width="18.7109375" style="19" customWidth="1"/>
    <col min="8" max="8" width="9.140625" style="19" customWidth="1"/>
    <col min="9" max="9" width="14.140625" style="19" customWidth="1"/>
    <col min="10" max="16384" width="9.140625" style="19" customWidth="1"/>
  </cols>
  <sheetData>
    <row r="1" ht="15.75"/>
    <row r="2" ht="15.75">
      <c r="A2" s="14" t="s">
        <v>1</v>
      </c>
    </row>
    <row r="3" ht="15.75">
      <c r="A3" s="14" t="s">
        <v>2</v>
      </c>
    </row>
    <row r="4" ht="15.75">
      <c r="A4" s="14" t="s">
        <v>3</v>
      </c>
    </row>
    <row r="5" ht="15.75">
      <c r="A5" s="14"/>
    </row>
    <row r="6" ht="15.75">
      <c r="A6" s="14" t="s">
        <v>38</v>
      </c>
    </row>
    <row r="7" ht="15.75">
      <c r="A7" s="14" t="s">
        <v>140</v>
      </c>
    </row>
    <row r="8" spans="1:5" ht="15.75">
      <c r="A8" s="1" t="s">
        <v>5</v>
      </c>
      <c r="E8" s="60"/>
    </row>
    <row r="9" spans="1:7" ht="15.75">
      <c r="A9" s="1"/>
      <c r="E9" s="60"/>
      <c r="G9" s="38" t="s">
        <v>77</v>
      </c>
    </row>
    <row r="10" spans="5:7" ht="15.75">
      <c r="E10" s="79" t="s">
        <v>140</v>
      </c>
      <c r="F10" s="38"/>
      <c r="G10" s="62" t="s">
        <v>130</v>
      </c>
    </row>
    <row r="11" spans="5:7" ht="15.75">
      <c r="E11" s="60" t="s">
        <v>10</v>
      </c>
      <c r="F11" s="38"/>
      <c r="G11" s="38" t="s">
        <v>10</v>
      </c>
    </row>
    <row r="12" spans="5:7" ht="15.75">
      <c r="E12" s="60"/>
      <c r="F12" s="38"/>
      <c r="G12" s="38"/>
    </row>
    <row r="13" ht="15.75">
      <c r="B13" s="14" t="s">
        <v>102</v>
      </c>
    </row>
    <row r="14" ht="15.75">
      <c r="B14" s="14"/>
    </row>
    <row r="15" ht="15.75">
      <c r="B15" s="14" t="s">
        <v>103</v>
      </c>
    </row>
    <row r="16" ht="15.75"/>
    <row r="17" spans="2:10" ht="15.75">
      <c r="B17" s="19" t="s">
        <v>39</v>
      </c>
      <c r="E17" s="65">
        <f>31965-E18</f>
        <v>17286</v>
      </c>
      <c r="F17" s="17"/>
      <c r="G17" s="65">
        <f>33423-G18</f>
        <v>18546</v>
      </c>
      <c r="I17" s="27"/>
      <c r="J17" s="27"/>
    </row>
    <row r="18" spans="2:9" ht="15.75">
      <c r="B18" s="19" t="s">
        <v>126</v>
      </c>
      <c r="E18" s="63">
        <v>14679</v>
      </c>
      <c r="F18" s="17"/>
      <c r="G18" s="63">
        <v>14877</v>
      </c>
      <c r="I18" s="27"/>
    </row>
    <row r="19" spans="2:7" s="7" customFormat="1" ht="15.75">
      <c r="B19" s="7" t="s">
        <v>40</v>
      </c>
      <c r="E19" s="63">
        <v>282</v>
      </c>
      <c r="F19" s="5"/>
      <c r="G19" s="63">
        <v>176</v>
      </c>
    </row>
    <row r="20" spans="5:7" s="7" customFormat="1" ht="15.75">
      <c r="E20" s="69"/>
      <c r="F20" s="5"/>
      <c r="G20" s="69"/>
    </row>
    <row r="21" spans="5:7" s="7" customFormat="1" ht="15.75">
      <c r="E21" s="64">
        <f>E17+E19+E18</f>
        <v>32247</v>
      </c>
      <c r="F21" s="5"/>
      <c r="G21" s="64">
        <f>G17+G19+G18</f>
        <v>33599</v>
      </c>
    </row>
    <row r="22" spans="2:7" s="7" customFormat="1" ht="15.75">
      <c r="B22" s="1" t="s">
        <v>41</v>
      </c>
      <c r="E22" s="31"/>
      <c r="F22" s="5"/>
      <c r="G22" s="31"/>
    </row>
    <row r="23" spans="5:9" s="7" customFormat="1" ht="15.75">
      <c r="E23" s="30"/>
      <c r="F23" s="5"/>
      <c r="G23" s="30"/>
      <c r="I23" s="3"/>
    </row>
    <row r="24" spans="2:9" s="7" customFormat="1" ht="15.75">
      <c r="B24" s="7" t="s">
        <v>104</v>
      </c>
      <c r="E24" s="63">
        <v>22852</v>
      </c>
      <c r="F24" s="5"/>
      <c r="G24" s="63">
        <v>18892</v>
      </c>
      <c r="H24" s="52"/>
      <c r="I24" s="3"/>
    </row>
    <row r="25" spans="2:9" s="7" customFormat="1" ht="15.75">
      <c r="B25" s="7" t="s">
        <v>105</v>
      </c>
      <c r="E25" s="63">
        <f>4877+1</f>
        <v>4878</v>
      </c>
      <c r="F25" s="5"/>
      <c r="G25" s="63">
        <v>4967</v>
      </c>
      <c r="H25" s="52"/>
      <c r="I25" s="3"/>
    </row>
    <row r="26" spans="2:9" s="7" customFormat="1" ht="15.75" hidden="1">
      <c r="B26" s="19" t="s">
        <v>126</v>
      </c>
      <c r="E26" s="63"/>
      <c r="F26" s="5"/>
      <c r="G26" s="63">
        <v>0</v>
      </c>
      <c r="H26" s="52"/>
      <c r="I26" s="3"/>
    </row>
    <row r="27" spans="2:9" s="7" customFormat="1" ht="15.75">
      <c r="B27" s="7" t="s">
        <v>33</v>
      </c>
      <c r="E27" s="63">
        <f>9626+7455</f>
        <v>17081</v>
      </c>
      <c r="F27" s="5"/>
      <c r="G27" s="63">
        <v>16725</v>
      </c>
      <c r="I27" s="3"/>
    </row>
    <row r="28" spans="5:9" s="7" customFormat="1" ht="15.75">
      <c r="E28" s="63"/>
      <c r="F28" s="5"/>
      <c r="G28" s="63"/>
      <c r="I28" s="3"/>
    </row>
    <row r="29" spans="5:9" s="7" customFormat="1" ht="15.75">
      <c r="E29" s="64">
        <f>E24+E25+E27+E26</f>
        <v>44811</v>
      </c>
      <c r="F29" s="5"/>
      <c r="G29" s="64">
        <f>G24+G25+G27+G26</f>
        <v>40584</v>
      </c>
      <c r="I29" s="3"/>
    </row>
    <row r="30" spans="5:9" s="7" customFormat="1" ht="15.75">
      <c r="E30" s="31"/>
      <c r="F30" s="5"/>
      <c r="G30" s="31"/>
      <c r="I30" s="3"/>
    </row>
    <row r="31" spans="2:9" s="7" customFormat="1" ht="16.5" thickBot="1">
      <c r="B31" s="1" t="s">
        <v>106</v>
      </c>
      <c r="D31" s="91"/>
      <c r="E31" s="71">
        <f>E21+E29</f>
        <v>77058</v>
      </c>
      <c r="F31" s="5"/>
      <c r="G31" s="71">
        <f>G21+G29</f>
        <v>74183</v>
      </c>
      <c r="I31" s="91"/>
    </row>
    <row r="32" spans="5:9" s="7" customFormat="1" ht="16.5" thickTop="1">
      <c r="E32" s="31"/>
      <c r="F32" s="5"/>
      <c r="G32" s="31"/>
      <c r="I32" s="3"/>
    </row>
    <row r="33" spans="2:9" s="7" customFormat="1" ht="15.75">
      <c r="B33" s="1" t="s">
        <v>107</v>
      </c>
      <c r="E33" s="31"/>
      <c r="F33" s="5"/>
      <c r="G33" s="31"/>
      <c r="I33" s="3"/>
    </row>
    <row r="34" spans="5:9" s="7" customFormat="1" ht="15.75">
      <c r="E34" s="31"/>
      <c r="F34" s="5"/>
      <c r="G34" s="31"/>
      <c r="I34" s="3"/>
    </row>
    <row r="35" spans="2:9" s="7" customFormat="1" ht="15.75">
      <c r="B35" s="1" t="s">
        <v>108</v>
      </c>
      <c r="E35" s="31"/>
      <c r="F35" s="5"/>
      <c r="G35" s="31"/>
      <c r="I35" s="3"/>
    </row>
    <row r="36" spans="5:9" s="7" customFormat="1" ht="15.75">
      <c r="E36" s="5"/>
      <c r="F36" s="5"/>
      <c r="G36" s="5"/>
      <c r="I36" s="3"/>
    </row>
    <row r="37" spans="2:9" s="7" customFormat="1" ht="15.75">
      <c r="B37" s="7" t="s">
        <v>43</v>
      </c>
      <c r="E37" s="65">
        <v>60116</v>
      </c>
      <c r="F37" s="5"/>
      <c r="G37" s="65">
        <v>60116</v>
      </c>
      <c r="I37" s="3"/>
    </row>
    <row r="38" spans="2:9" s="7" customFormat="1" ht="15.75">
      <c r="B38" s="7" t="s">
        <v>81</v>
      </c>
      <c r="E38" s="63">
        <v>413</v>
      </c>
      <c r="F38" s="5"/>
      <c r="G38" s="63">
        <v>413</v>
      </c>
      <c r="I38" s="3"/>
    </row>
    <row r="39" spans="2:9" s="7" customFormat="1" ht="15.75">
      <c r="B39" s="7" t="s">
        <v>109</v>
      </c>
      <c r="E39" s="63">
        <v>8463</v>
      </c>
      <c r="F39" s="5"/>
      <c r="G39" s="63">
        <f>5940+10+2068</f>
        <v>8018</v>
      </c>
      <c r="I39" s="3"/>
    </row>
    <row r="40" spans="5:9" s="7" customFormat="1" ht="15.75">
      <c r="E40" s="72"/>
      <c r="G40" s="72"/>
      <c r="I40" s="3"/>
    </row>
    <row r="41" spans="2:9" s="7" customFormat="1" ht="15.75">
      <c r="B41" s="1" t="s">
        <v>110</v>
      </c>
      <c r="D41" s="52"/>
      <c r="E41" s="64">
        <f>SUM(E37:E40)</f>
        <v>68992</v>
      </c>
      <c r="F41" s="31"/>
      <c r="G41" s="64">
        <f>SUM(G37:G40)</f>
        <v>68547</v>
      </c>
      <c r="I41" s="3"/>
    </row>
    <row r="42" spans="2:9" s="7" customFormat="1" ht="15.75">
      <c r="B42" s="1"/>
      <c r="D42" s="52"/>
      <c r="E42" s="31"/>
      <c r="F42" s="31"/>
      <c r="G42" s="31"/>
      <c r="I42" s="3"/>
    </row>
    <row r="43" spans="2:9" s="7" customFormat="1" ht="15.75">
      <c r="B43" s="1" t="s">
        <v>111</v>
      </c>
      <c r="D43" s="52"/>
      <c r="E43" s="31"/>
      <c r="F43" s="31"/>
      <c r="G43" s="31"/>
      <c r="I43" s="3"/>
    </row>
    <row r="44" spans="2:9" s="7" customFormat="1" ht="15.75">
      <c r="B44" s="1"/>
      <c r="E44" s="31"/>
      <c r="F44" s="31"/>
      <c r="G44" s="31"/>
      <c r="I44" s="3"/>
    </row>
    <row r="45" spans="2:9" s="7" customFormat="1" ht="15.75">
      <c r="B45" s="7" t="s">
        <v>70</v>
      </c>
      <c r="E45" s="65">
        <v>226</v>
      </c>
      <c r="F45" s="5"/>
      <c r="G45" s="65">
        <v>0</v>
      </c>
      <c r="I45" s="3"/>
    </row>
    <row r="46" spans="2:9" s="7" customFormat="1" ht="15.75" hidden="1">
      <c r="B46" s="7" t="s">
        <v>121</v>
      </c>
      <c r="E46" s="63">
        <v>0</v>
      </c>
      <c r="F46" s="5"/>
      <c r="G46" s="63">
        <v>0</v>
      </c>
      <c r="I46" s="3"/>
    </row>
    <row r="47" spans="5:9" s="7" customFormat="1" ht="15.75">
      <c r="E47" s="63"/>
      <c r="F47" s="5"/>
      <c r="G47" s="63"/>
      <c r="I47" s="3"/>
    </row>
    <row r="48" spans="4:9" s="7" customFormat="1" ht="15.75">
      <c r="D48" s="52"/>
      <c r="E48" s="64">
        <f>SUM(E45:E47)</f>
        <v>226</v>
      </c>
      <c r="F48" s="5"/>
      <c r="G48" s="64">
        <f>SUM(G45:G47)</f>
        <v>0</v>
      </c>
      <c r="I48" s="3"/>
    </row>
    <row r="49" spans="2:9" s="7" customFormat="1" ht="15.75">
      <c r="B49" s="1" t="s">
        <v>42</v>
      </c>
      <c r="E49" s="5"/>
      <c r="F49" s="5"/>
      <c r="G49" s="5"/>
      <c r="I49" s="3"/>
    </row>
    <row r="50" spans="2:9" s="7" customFormat="1" ht="15.75">
      <c r="B50" s="1"/>
      <c r="E50" s="30"/>
      <c r="F50" s="5"/>
      <c r="G50" s="30"/>
      <c r="I50" s="3"/>
    </row>
    <row r="51" spans="2:9" s="7" customFormat="1" ht="15.75">
      <c r="B51" s="7" t="s">
        <v>70</v>
      </c>
      <c r="E51" s="65">
        <v>225</v>
      </c>
      <c r="F51" s="5"/>
      <c r="G51" s="65">
        <v>0</v>
      </c>
      <c r="H51" s="52"/>
      <c r="I51" s="3"/>
    </row>
    <row r="52" spans="2:9" s="7" customFormat="1" ht="15.75" hidden="1">
      <c r="B52" s="7" t="s">
        <v>112</v>
      </c>
      <c r="E52" s="63">
        <v>0</v>
      </c>
      <c r="F52" s="5"/>
      <c r="G52" s="63">
        <v>0</v>
      </c>
      <c r="H52" s="52"/>
      <c r="I52" s="3"/>
    </row>
    <row r="53" spans="2:9" s="7" customFormat="1" ht="15.75">
      <c r="B53" s="7" t="s">
        <v>113</v>
      </c>
      <c r="E53" s="63">
        <f>352+5772+1282+210-1</f>
        <v>7615</v>
      </c>
      <c r="F53" s="5"/>
      <c r="G53" s="63">
        <v>5636</v>
      </c>
      <c r="H53" s="52"/>
      <c r="I53" s="3"/>
    </row>
    <row r="54" spans="5:9" s="7" customFormat="1" ht="15.75">
      <c r="E54" s="63"/>
      <c r="F54" s="5"/>
      <c r="G54" s="63"/>
      <c r="I54" s="3"/>
    </row>
    <row r="55" spans="5:9" s="7" customFormat="1" ht="15.75">
      <c r="E55" s="64">
        <f>SUM(E51:E54)</f>
        <v>7840</v>
      </c>
      <c r="F55" s="5"/>
      <c r="G55" s="64">
        <f>SUM(G51:G54)</f>
        <v>5636</v>
      </c>
      <c r="I55" s="3"/>
    </row>
    <row r="56" spans="5:9" s="7" customFormat="1" ht="15.75">
      <c r="E56" s="5"/>
      <c r="F56" s="5"/>
      <c r="G56" s="5"/>
      <c r="I56" s="3"/>
    </row>
    <row r="57" spans="2:9" s="7" customFormat="1" ht="15.75">
      <c r="B57" s="1" t="s">
        <v>114</v>
      </c>
      <c r="E57" s="5">
        <f>E48+E55</f>
        <v>8066</v>
      </c>
      <c r="F57" s="5"/>
      <c r="G57" s="17">
        <f>G48+G55</f>
        <v>5636</v>
      </c>
      <c r="H57" s="52"/>
      <c r="I57" s="3"/>
    </row>
    <row r="58" spans="5:9" s="7" customFormat="1" ht="15.75">
      <c r="E58" s="5"/>
      <c r="F58" s="5"/>
      <c r="G58" s="5"/>
      <c r="I58" s="3"/>
    </row>
    <row r="59" spans="2:9" s="7" customFormat="1" ht="16.5" thickBot="1">
      <c r="B59" s="1" t="s">
        <v>115</v>
      </c>
      <c r="E59" s="71">
        <f>E41+E57</f>
        <v>77058</v>
      </c>
      <c r="F59" s="5"/>
      <c r="G59" s="70">
        <f>G41+G57</f>
        <v>74183</v>
      </c>
      <c r="I59" s="3"/>
    </row>
    <row r="60" spans="5:9" s="7" customFormat="1" ht="16.5" thickTop="1">
      <c r="E60" s="5"/>
      <c r="F60" s="5"/>
      <c r="G60" s="5"/>
      <c r="I60" s="3"/>
    </row>
    <row r="61" spans="2:9" s="7" customFormat="1" ht="15.75">
      <c r="B61" s="7" t="s">
        <v>91</v>
      </c>
      <c r="E61" s="80">
        <f>(E31-E57)/E37*100</f>
        <v>114.76478807638566</v>
      </c>
      <c r="F61" s="5"/>
      <c r="G61" s="5">
        <f>(G31-G57)/G37*100</f>
        <v>114.0245525317719</v>
      </c>
      <c r="I61" s="3"/>
    </row>
    <row r="62" s="7" customFormat="1" ht="15.75">
      <c r="I62" s="3"/>
    </row>
    <row r="63" spans="2:9" s="7" customFormat="1" ht="15.75">
      <c r="B63" s="7" t="s">
        <v>44</v>
      </c>
      <c r="I63" s="3"/>
    </row>
    <row r="64" spans="2:9" s="7" customFormat="1" ht="15.75">
      <c r="B64" s="7" t="s">
        <v>131</v>
      </c>
      <c r="I64" s="3"/>
    </row>
    <row r="65" spans="2:9" s="7" customFormat="1" ht="15.75">
      <c r="B65" s="7" t="s">
        <v>66</v>
      </c>
      <c r="E65" s="52"/>
      <c r="I65" s="3"/>
    </row>
    <row r="66" spans="5:9" s="7" customFormat="1" ht="15.75">
      <c r="E66" s="52">
        <f>E31-E59</f>
        <v>0</v>
      </c>
      <c r="I66" s="3"/>
    </row>
    <row r="67" spans="5:7" s="7" customFormat="1" ht="15.75">
      <c r="E67" s="5"/>
      <c r="F67" s="5"/>
      <c r="G67" s="5"/>
    </row>
    <row r="68" s="7" customFormat="1" ht="15.75"/>
    <row r="69" s="7" customFormat="1" ht="15.75"/>
    <row r="70" s="7" customFormat="1" ht="15.75"/>
    <row r="71" s="7" customFormat="1" ht="15.75"/>
    <row r="72" s="7" customFormat="1" ht="15.75"/>
    <row r="73" s="7" customFormat="1" ht="15.75"/>
    <row r="74" s="7" customFormat="1" ht="15.75"/>
    <row r="75" s="7" customFormat="1" ht="15.75"/>
    <row r="76" s="7" customFormat="1" ht="15.75"/>
    <row r="77" s="7" customFormat="1" ht="15.75"/>
    <row r="78" s="7" customFormat="1" ht="15.75"/>
    <row r="79" s="7" customFormat="1" ht="15.75"/>
    <row r="80" s="7" customFormat="1" ht="15.75"/>
    <row r="81" s="7" customFormat="1" ht="15.75"/>
    <row r="82" s="7" customFormat="1" ht="15.75"/>
  </sheetData>
  <printOptions/>
  <pageMargins left="0.75" right="0.75" top="0.89" bottom="0.86" header="0.5" footer="0.5"/>
  <pageSetup horizontalDpi="600" verticalDpi="600" orientation="portrait" paperSize="9" scale="73" r:id="rId3"/>
  <headerFooter alignWithMargins="0">
    <oddFooter>&amp;C2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M59"/>
  <sheetViews>
    <sheetView zoomScale="85" zoomScaleNormal="85" workbookViewId="0" topLeftCell="A31">
      <selection activeCell="A45" sqref="A45"/>
    </sheetView>
  </sheetViews>
  <sheetFormatPr defaultColWidth="9.140625" defaultRowHeight="12.75"/>
  <cols>
    <col min="1" max="1" width="48.140625" style="15" customWidth="1"/>
    <col min="2" max="2" width="12.00390625" style="17" customWidth="1"/>
    <col min="3" max="3" width="2.28125" style="17" customWidth="1"/>
    <col min="4" max="4" width="12.00390625" style="17" customWidth="1"/>
    <col min="5" max="5" width="3.7109375" style="18" customWidth="1"/>
    <col min="6" max="6" width="13.00390625" style="17" customWidth="1"/>
    <col min="7" max="7" width="3.00390625" style="18" customWidth="1"/>
    <col min="8" max="8" width="13.8515625" style="17" bestFit="1" customWidth="1"/>
    <col min="9" max="9" width="3.140625" style="18" customWidth="1"/>
    <col min="10" max="10" width="15.140625" style="17" customWidth="1"/>
    <col min="11" max="11" width="18.00390625" style="19" customWidth="1"/>
    <col min="12" max="12" width="11.57421875" style="19" customWidth="1"/>
    <col min="13" max="13" width="38.8515625" style="19" customWidth="1"/>
    <col min="14" max="16384" width="9.140625" style="19" customWidth="1"/>
  </cols>
  <sheetData>
    <row r="1" ht="15.75">
      <c r="A1" s="16"/>
    </row>
    <row r="2" ht="15.75">
      <c r="A2" s="20" t="s">
        <v>1</v>
      </c>
    </row>
    <row r="3" ht="15.75">
      <c r="A3" s="20" t="s">
        <v>2</v>
      </c>
    </row>
    <row r="4" ht="15.75">
      <c r="A4" s="20" t="s">
        <v>3</v>
      </c>
    </row>
    <row r="5" ht="15.75">
      <c r="A5" s="21"/>
    </row>
    <row r="6" ht="15.75">
      <c r="A6" s="21" t="s">
        <v>67</v>
      </c>
    </row>
    <row r="7" spans="1:6" ht="15.75">
      <c r="A7" s="20" t="s">
        <v>141</v>
      </c>
      <c r="B7" s="18"/>
      <c r="C7" s="18"/>
      <c r="D7" s="18"/>
      <c r="F7" s="18"/>
    </row>
    <row r="8" spans="1:6" ht="15.75">
      <c r="A8" s="2" t="s">
        <v>68</v>
      </c>
      <c r="B8" s="18"/>
      <c r="C8" s="18"/>
      <c r="D8" s="18"/>
      <c r="F8" s="18"/>
    </row>
    <row r="9" ht="15.75">
      <c r="F9" s="22" t="s">
        <v>45</v>
      </c>
    </row>
    <row r="10" spans="6:8" ht="15.75">
      <c r="F10" s="22" t="s">
        <v>46</v>
      </c>
      <c r="H10" s="22" t="s">
        <v>46</v>
      </c>
    </row>
    <row r="11" spans="2:10" ht="15.75">
      <c r="B11" s="23"/>
      <c r="C11" s="23"/>
      <c r="D11" s="23"/>
      <c r="E11" s="24"/>
      <c r="F11" s="22" t="s">
        <v>47</v>
      </c>
      <c r="G11" s="24"/>
      <c r="H11" s="22"/>
      <c r="I11" s="24"/>
      <c r="J11" s="23"/>
    </row>
    <row r="12" spans="2:10" ht="15.75">
      <c r="B12" s="22" t="s">
        <v>48</v>
      </c>
      <c r="C12" s="22"/>
      <c r="D12" s="22" t="s">
        <v>48</v>
      </c>
      <c r="E12" s="24"/>
      <c r="F12" s="22" t="s">
        <v>49</v>
      </c>
      <c r="G12" s="24"/>
      <c r="H12" s="33" t="s">
        <v>50</v>
      </c>
      <c r="I12" s="24"/>
      <c r="J12" s="23"/>
    </row>
    <row r="13" spans="2:10" ht="15.75">
      <c r="B13" s="22" t="s">
        <v>51</v>
      </c>
      <c r="C13" s="22"/>
      <c r="D13" s="22" t="s">
        <v>78</v>
      </c>
      <c r="E13" s="24"/>
      <c r="F13" s="22" t="s">
        <v>52</v>
      </c>
      <c r="G13" s="24"/>
      <c r="H13" s="33" t="s">
        <v>53</v>
      </c>
      <c r="I13" s="24"/>
      <c r="J13" s="22" t="s">
        <v>54</v>
      </c>
    </row>
    <row r="14" spans="1:10" ht="15.75">
      <c r="A14" s="20"/>
      <c r="B14" s="22" t="s">
        <v>20</v>
      </c>
      <c r="C14" s="22"/>
      <c r="D14" s="22" t="s">
        <v>20</v>
      </c>
      <c r="E14" s="24"/>
      <c r="F14" s="22" t="s">
        <v>20</v>
      </c>
      <c r="G14" s="24"/>
      <c r="H14" s="33" t="s">
        <v>20</v>
      </c>
      <c r="I14" s="24"/>
      <c r="J14" s="22" t="s">
        <v>20</v>
      </c>
    </row>
    <row r="15" spans="1:8" ht="15.75" hidden="1">
      <c r="A15" s="20" t="s">
        <v>61</v>
      </c>
      <c r="H15" s="5"/>
    </row>
    <row r="16" spans="1:10" ht="15.75" hidden="1">
      <c r="A16" s="15" t="s">
        <v>55</v>
      </c>
      <c r="B16" s="17">
        <v>42935</v>
      </c>
      <c r="F16" s="17">
        <v>-248</v>
      </c>
      <c r="H16" s="5">
        <v>13942</v>
      </c>
      <c r="J16" s="17">
        <v>56629</v>
      </c>
    </row>
    <row r="17" spans="1:10" ht="15.75" hidden="1">
      <c r="A17" s="15" t="s">
        <v>56</v>
      </c>
      <c r="B17" s="25">
        <v>0</v>
      </c>
      <c r="C17" s="18"/>
      <c r="D17" s="18"/>
      <c r="F17" s="25">
        <v>0</v>
      </c>
      <c r="H17" s="30">
        <v>0</v>
      </c>
      <c r="J17" s="25">
        <v>0</v>
      </c>
    </row>
    <row r="18" spans="2:10" ht="15.75">
      <c r="B18" s="18"/>
      <c r="C18" s="18"/>
      <c r="D18" s="18"/>
      <c r="F18" s="18"/>
      <c r="H18" s="31"/>
      <c r="J18" s="18"/>
    </row>
    <row r="19" spans="1:11" ht="15.75">
      <c r="A19" s="20" t="s">
        <v>123</v>
      </c>
      <c r="B19" s="18">
        <v>60116</v>
      </c>
      <c r="C19" s="18"/>
      <c r="D19" s="18">
        <v>413</v>
      </c>
      <c r="F19" s="18">
        <v>-278</v>
      </c>
      <c r="H19" s="31">
        <v>9175</v>
      </c>
      <c r="J19" s="17">
        <f>B19+F19+H19+D19</f>
        <v>69426</v>
      </c>
      <c r="K19" s="27"/>
    </row>
    <row r="20" spans="1:11" ht="15.75" hidden="1">
      <c r="A20" s="15" t="s">
        <v>92</v>
      </c>
      <c r="B20" s="18">
        <v>0</v>
      </c>
      <c r="C20" s="18"/>
      <c r="D20" s="18">
        <v>0</v>
      </c>
      <c r="F20" s="18">
        <v>0</v>
      </c>
      <c r="H20" s="31">
        <v>0</v>
      </c>
      <c r="J20" s="17">
        <f>SUM(B20:H20)</f>
        <v>0</v>
      </c>
      <c r="K20" s="27"/>
    </row>
    <row r="21" spans="1:11" ht="15.75">
      <c r="A21" s="15" t="s">
        <v>63</v>
      </c>
      <c r="B21" s="17">
        <v>0</v>
      </c>
      <c r="D21" s="17">
        <v>0</v>
      </c>
      <c r="F21" s="17">
        <v>0</v>
      </c>
      <c r="H21" s="5">
        <v>2493</v>
      </c>
      <c r="J21" s="17">
        <f>H21</f>
        <v>2493</v>
      </c>
      <c r="K21" s="27"/>
    </row>
    <row r="22" spans="1:11" ht="15.75" hidden="1">
      <c r="A22" s="15" t="s">
        <v>64</v>
      </c>
      <c r="B22" s="17">
        <v>0</v>
      </c>
      <c r="D22" s="17">
        <v>0</v>
      </c>
      <c r="F22" s="17">
        <v>0</v>
      </c>
      <c r="H22" s="5">
        <v>0</v>
      </c>
      <c r="J22" s="17">
        <f>H22</f>
        <v>0</v>
      </c>
      <c r="K22" s="17"/>
    </row>
    <row r="23" spans="1:11" ht="15.75" hidden="1">
      <c r="A23" s="15" t="s">
        <v>65</v>
      </c>
      <c r="B23" s="17">
        <v>0</v>
      </c>
      <c r="F23" s="17">
        <v>0</v>
      </c>
      <c r="H23" s="5">
        <v>0</v>
      </c>
      <c r="J23" s="17">
        <f>H23</f>
        <v>0</v>
      </c>
      <c r="K23" s="17"/>
    </row>
    <row r="24" spans="1:11" ht="15.75" hidden="1">
      <c r="A24" s="15" t="s">
        <v>88</v>
      </c>
      <c r="B24" s="17">
        <v>0</v>
      </c>
      <c r="D24" s="17">
        <v>0</v>
      </c>
      <c r="F24" s="17">
        <v>0</v>
      </c>
      <c r="H24" s="5">
        <v>0</v>
      </c>
      <c r="J24" s="17">
        <f>SUM(B24:H24)</f>
        <v>0</v>
      </c>
      <c r="K24" s="17"/>
    </row>
    <row r="25" spans="1:11" ht="15.75">
      <c r="A25" s="15" t="s">
        <v>57</v>
      </c>
      <c r="H25" s="17">
        <v>-2958</v>
      </c>
      <c r="J25" s="17">
        <f>H25</f>
        <v>-2958</v>
      </c>
      <c r="K25" s="17"/>
    </row>
    <row r="26" ht="15.75">
      <c r="A26" s="15" t="s">
        <v>58</v>
      </c>
    </row>
    <row r="27" ht="15.75">
      <c r="A27" s="15" t="s">
        <v>89</v>
      </c>
    </row>
    <row r="28" spans="1:10" ht="15.75">
      <c r="A28" s="15" t="s">
        <v>59</v>
      </c>
      <c r="B28" s="18">
        <v>0</v>
      </c>
      <c r="C28" s="18"/>
      <c r="D28" s="18">
        <v>0</v>
      </c>
      <c r="F28" s="31">
        <v>-251</v>
      </c>
      <c r="H28" s="18">
        <v>0</v>
      </c>
      <c r="J28" s="17">
        <f>F28</f>
        <v>-251</v>
      </c>
    </row>
    <row r="29" spans="1:13" ht="15.75">
      <c r="A29" s="20" t="s">
        <v>143</v>
      </c>
      <c r="B29" s="26">
        <f>SUM(B19:B28)</f>
        <v>60116</v>
      </c>
      <c r="C29" s="18"/>
      <c r="D29" s="26">
        <f>SUM(D19:D28)</f>
        <v>413</v>
      </c>
      <c r="F29" s="26">
        <f>SUM(F19:F28)</f>
        <v>-529</v>
      </c>
      <c r="H29" s="26">
        <f>SUM(H19:H28)</f>
        <v>8710</v>
      </c>
      <c r="J29" s="26">
        <f>SUM(J19:J28)</f>
        <v>68710</v>
      </c>
      <c r="K29" s="27"/>
      <c r="L29" s="27"/>
      <c r="M29" s="27"/>
    </row>
    <row r="30" spans="1:13" ht="15.75">
      <c r="A30" s="20"/>
      <c r="B30" s="18"/>
      <c r="C30" s="18"/>
      <c r="D30" s="18"/>
      <c r="F30" s="18"/>
      <c r="H30" s="18"/>
      <c r="J30" s="18"/>
      <c r="K30" s="27"/>
      <c r="L30" s="27"/>
      <c r="M30" s="27"/>
    </row>
    <row r="31" spans="1:13" ht="15.75">
      <c r="A31" s="20"/>
      <c r="B31" s="18"/>
      <c r="C31" s="18"/>
      <c r="D31" s="18"/>
      <c r="F31" s="18"/>
      <c r="H31" s="18"/>
      <c r="J31" s="18"/>
      <c r="K31" s="27"/>
      <c r="L31" s="27"/>
      <c r="M31" s="27"/>
    </row>
    <row r="32" ht="15.75">
      <c r="A32" s="21"/>
    </row>
    <row r="33" ht="15.75">
      <c r="A33" s="21" t="s">
        <v>67</v>
      </c>
    </row>
    <row r="34" ht="15.75">
      <c r="A34" s="20" t="s">
        <v>138</v>
      </c>
    </row>
    <row r="35" ht="15.75" hidden="1">
      <c r="A35" s="32" t="s">
        <v>79</v>
      </c>
    </row>
    <row r="36" ht="15.75">
      <c r="A36" s="32"/>
    </row>
    <row r="37" spans="1:6" ht="15.75">
      <c r="A37" s="20"/>
      <c r="F37" s="22" t="s">
        <v>45</v>
      </c>
    </row>
    <row r="38" spans="1:8" ht="15.75">
      <c r="A38" s="20"/>
      <c r="E38" s="28"/>
      <c r="F38" s="22" t="s">
        <v>46</v>
      </c>
      <c r="H38" s="22" t="s">
        <v>46</v>
      </c>
    </row>
    <row r="39" spans="1:10" ht="15.75">
      <c r="A39" s="20"/>
      <c r="B39" s="23"/>
      <c r="C39" s="23"/>
      <c r="D39" s="23"/>
      <c r="E39" s="24"/>
      <c r="F39" s="22" t="s">
        <v>47</v>
      </c>
      <c r="G39" s="24"/>
      <c r="H39" s="23"/>
      <c r="I39" s="24"/>
      <c r="J39" s="23"/>
    </row>
    <row r="40" spans="1:10" ht="15.75">
      <c r="A40" s="20"/>
      <c r="B40" s="23" t="s">
        <v>48</v>
      </c>
      <c r="C40" s="23"/>
      <c r="D40" s="22" t="s">
        <v>48</v>
      </c>
      <c r="E40" s="24"/>
      <c r="F40" s="22" t="s">
        <v>49</v>
      </c>
      <c r="G40" s="24"/>
      <c r="H40" s="22" t="s">
        <v>50</v>
      </c>
      <c r="I40" s="24"/>
      <c r="J40" s="23"/>
    </row>
    <row r="41" spans="1:10" ht="15.75">
      <c r="A41" s="20"/>
      <c r="B41" s="23" t="s">
        <v>51</v>
      </c>
      <c r="C41" s="23"/>
      <c r="D41" s="22" t="s">
        <v>78</v>
      </c>
      <c r="E41" s="24"/>
      <c r="F41" s="22" t="s">
        <v>52</v>
      </c>
      <c r="G41" s="24"/>
      <c r="H41" s="22" t="s">
        <v>53</v>
      </c>
      <c r="I41" s="24"/>
      <c r="J41" s="22" t="s">
        <v>54</v>
      </c>
    </row>
    <row r="42" spans="1:10" ht="15.75">
      <c r="A42" s="20"/>
      <c r="B42" s="22" t="s">
        <v>20</v>
      </c>
      <c r="C42" s="22"/>
      <c r="D42" s="22" t="s">
        <v>20</v>
      </c>
      <c r="E42" s="29"/>
      <c r="F42" s="22" t="s">
        <v>20</v>
      </c>
      <c r="G42" s="29"/>
      <c r="H42" s="22" t="s">
        <v>20</v>
      </c>
      <c r="I42" s="29"/>
      <c r="J42" s="22" t="s">
        <v>20</v>
      </c>
    </row>
    <row r="43" spans="1:10" ht="15.75">
      <c r="A43" s="20"/>
      <c r="B43" s="22"/>
      <c r="C43" s="22"/>
      <c r="D43" s="22"/>
      <c r="E43" s="29"/>
      <c r="F43" s="22"/>
      <c r="G43" s="29"/>
      <c r="H43" s="22"/>
      <c r="I43" s="29"/>
      <c r="J43" s="22"/>
    </row>
    <row r="44" spans="1:10" ht="15.75">
      <c r="A44" s="20" t="s">
        <v>132</v>
      </c>
      <c r="B44" s="17">
        <v>60116.2</v>
      </c>
      <c r="D44" s="17">
        <v>412.588</v>
      </c>
      <c r="F44" s="17">
        <v>-267</v>
      </c>
      <c r="H44" s="17">
        <v>8285</v>
      </c>
      <c r="J44" s="17">
        <f>SUM(B44:I44)</f>
        <v>68546.788</v>
      </c>
    </row>
    <row r="45" spans="1:11" ht="15.75">
      <c r="A45" s="15" t="s">
        <v>63</v>
      </c>
      <c r="B45" s="17">
        <v>0</v>
      </c>
      <c r="D45" s="17">
        <v>0</v>
      </c>
      <c r="F45" s="17">
        <v>0</v>
      </c>
      <c r="H45" s="17">
        <v>2639</v>
      </c>
      <c r="J45" s="17">
        <f>SUM(B45:I45)</f>
        <v>2639</v>
      </c>
      <c r="K45" s="17"/>
    </row>
    <row r="46" spans="1:11" ht="15.75">
      <c r="A46" s="15" t="s">
        <v>64</v>
      </c>
      <c r="B46" s="17">
        <v>0</v>
      </c>
      <c r="D46" s="17">
        <v>0</v>
      </c>
      <c r="F46" s="17">
        <v>0</v>
      </c>
      <c r="H46" s="17">
        <v>-2002</v>
      </c>
      <c r="J46" s="17">
        <f>SUM(B46:I46)</f>
        <v>-2002</v>
      </c>
      <c r="K46" s="17"/>
    </row>
    <row r="47" spans="1:11" ht="15.75" customHeight="1" hidden="1">
      <c r="A47" s="15" t="s">
        <v>65</v>
      </c>
      <c r="B47" s="17">
        <v>0</v>
      </c>
      <c r="D47" s="17">
        <v>0</v>
      </c>
      <c r="F47" s="17">
        <v>0</v>
      </c>
      <c r="H47" s="17">
        <v>0</v>
      </c>
      <c r="J47" s="17">
        <f>SUM(B47:I47)</f>
        <v>0</v>
      </c>
      <c r="K47" s="17"/>
    </row>
    <row r="48" spans="1:11" ht="15.75" customHeight="1" hidden="1">
      <c r="A48" s="15" t="s">
        <v>80</v>
      </c>
      <c r="B48" s="17">
        <v>0</v>
      </c>
      <c r="D48" s="17">
        <v>0</v>
      </c>
      <c r="F48" s="17">
        <v>0</v>
      </c>
      <c r="H48" s="17">
        <v>0</v>
      </c>
      <c r="J48" s="17">
        <f>SUM(B48:I48)</f>
        <v>0</v>
      </c>
      <c r="K48" s="17"/>
    </row>
    <row r="49" spans="1:11" ht="15.75">
      <c r="A49" s="15" t="s">
        <v>57</v>
      </c>
      <c r="K49" s="17"/>
    </row>
    <row r="50" spans="1:11" ht="15.75">
      <c r="A50" s="15" t="s">
        <v>58</v>
      </c>
      <c r="K50" s="17"/>
    </row>
    <row r="51" spans="1:11" ht="15.75">
      <c r="A51" s="15" t="s">
        <v>89</v>
      </c>
      <c r="K51" s="17"/>
    </row>
    <row r="52" spans="1:11" ht="15.75">
      <c r="A52" s="15" t="s">
        <v>59</v>
      </c>
      <c r="B52" s="18">
        <v>0</v>
      </c>
      <c r="C52" s="18"/>
      <c r="D52" s="18">
        <v>0</v>
      </c>
      <c r="F52" s="31">
        <v>-192</v>
      </c>
      <c r="H52" s="18">
        <v>0</v>
      </c>
      <c r="J52" s="17">
        <f>SUM(B52:I52)</f>
        <v>-192</v>
      </c>
      <c r="K52" s="17"/>
    </row>
    <row r="53" spans="1:13" ht="15.75">
      <c r="A53" s="20" t="s">
        <v>142</v>
      </c>
      <c r="B53" s="26">
        <f>SUM(B44:B52)</f>
        <v>60116.2</v>
      </c>
      <c r="C53" s="18"/>
      <c r="D53" s="26">
        <f>SUM(D44:D52)</f>
        <v>412.588</v>
      </c>
      <c r="F53" s="26">
        <f>SUM(F44:F52)</f>
        <v>-459</v>
      </c>
      <c r="H53" s="26">
        <f>SUM(H44:H52)</f>
        <v>8922</v>
      </c>
      <c r="J53" s="26">
        <f>SUM(J44:J52)</f>
        <v>68991.788</v>
      </c>
      <c r="K53" s="27"/>
      <c r="M53" s="17"/>
    </row>
    <row r="57" ht="15.75">
      <c r="A57" s="15" t="s">
        <v>60</v>
      </c>
    </row>
    <row r="58" ht="15.75">
      <c r="A58" s="15" t="s">
        <v>133</v>
      </c>
    </row>
    <row r="59" ht="15.75">
      <c r="A59" s="15" t="s">
        <v>37</v>
      </c>
    </row>
  </sheetData>
  <printOptions/>
  <pageMargins left="0.75" right="0.75" top="1" bottom="1" header="0.5" footer="0.5"/>
  <pageSetup horizontalDpi="600" verticalDpi="600" orientation="portrait" paperSize="9" scale="66" r:id="rId1"/>
  <headerFooter alignWithMargins="0">
    <oddFooter>&amp;C3</oddFooter>
  </headerFooter>
  <colBreaks count="1" manualBreakCount="1">
    <brk id="1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J76"/>
  <sheetViews>
    <sheetView tabSelected="1" zoomScale="85" zoomScaleNormal="85" workbookViewId="0" topLeftCell="A1">
      <selection activeCell="C70" sqref="C70"/>
    </sheetView>
  </sheetViews>
  <sheetFormatPr defaultColWidth="9.140625" defaultRowHeight="12.75" outlineLevelRow="1"/>
  <cols>
    <col min="1" max="1" width="42.28125" style="15" customWidth="1"/>
    <col min="2" max="2" width="9.140625" style="19" customWidth="1"/>
    <col min="3" max="3" width="15.28125" style="19" customWidth="1"/>
    <col min="4" max="4" width="16.28125" style="5" customWidth="1"/>
    <col min="5" max="5" width="8.00390625" style="19" customWidth="1"/>
    <col min="6" max="6" width="21.00390625" style="19" customWidth="1"/>
    <col min="7" max="7" width="8.7109375" style="19" bestFit="1" customWidth="1"/>
    <col min="8" max="9" width="9.140625" style="36" customWidth="1"/>
    <col min="10" max="10" width="11.140625" style="19" bestFit="1" customWidth="1"/>
    <col min="11" max="16384" width="9.140625" style="19" customWidth="1"/>
  </cols>
  <sheetData>
    <row r="1" spans="1:5" ht="15.75">
      <c r="A1" s="14" t="s">
        <v>1</v>
      </c>
      <c r="D1" s="45"/>
      <c r="E1" s="35"/>
    </row>
    <row r="2" spans="1:5" ht="15.75">
      <c r="A2" s="14" t="s">
        <v>2</v>
      </c>
      <c r="D2" s="45"/>
      <c r="E2" s="35"/>
    </row>
    <row r="3" spans="1:5" ht="15.75">
      <c r="A3" s="14" t="s">
        <v>3</v>
      </c>
      <c r="D3" s="45"/>
      <c r="E3" s="35"/>
    </row>
    <row r="4" spans="4:5" ht="15.75">
      <c r="D4" s="45"/>
      <c r="E4" s="35"/>
    </row>
    <row r="5" spans="1:6" ht="15.75">
      <c r="A5" s="20" t="s">
        <v>18</v>
      </c>
      <c r="D5" s="81"/>
      <c r="F5" s="37"/>
    </row>
    <row r="6" spans="1:4" ht="15.75">
      <c r="A6" s="20" t="s">
        <v>138</v>
      </c>
      <c r="D6" s="7"/>
    </row>
    <row r="7" spans="1:6" ht="15.75">
      <c r="A7" s="1" t="s">
        <v>19</v>
      </c>
      <c r="D7" s="7"/>
      <c r="F7" s="38"/>
    </row>
    <row r="8" spans="1:6" ht="15.75">
      <c r="A8" s="1"/>
      <c r="D8" s="7"/>
      <c r="F8" s="38"/>
    </row>
    <row r="9" spans="1:6" ht="15.75">
      <c r="A9" s="19"/>
      <c r="D9" s="82" t="s">
        <v>147</v>
      </c>
      <c r="F9" s="74" t="s">
        <v>148</v>
      </c>
    </row>
    <row r="10" spans="1:6" ht="15.75">
      <c r="A10" s="20"/>
      <c r="D10" s="83" t="s">
        <v>145</v>
      </c>
      <c r="F10" s="83" t="s">
        <v>144</v>
      </c>
    </row>
    <row r="11" spans="4:6" ht="15.75">
      <c r="D11" s="84" t="s">
        <v>20</v>
      </c>
      <c r="E11" s="39"/>
      <c r="F11" s="74" t="s">
        <v>20</v>
      </c>
    </row>
    <row r="12" spans="4:6" ht="15.75">
      <c r="D12" s="84"/>
      <c r="E12" s="39"/>
      <c r="F12" s="74"/>
    </row>
    <row r="13" spans="1:4" ht="15.75">
      <c r="A13" s="40" t="s">
        <v>21</v>
      </c>
      <c r="B13" s="41"/>
      <c r="C13" s="41"/>
      <c r="D13" s="7"/>
    </row>
    <row r="14" spans="1:6" ht="15.75">
      <c r="A14" s="42" t="s">
        <v>22</v>
      </c>
      <c r="B14" s="35"/>
      <c r="C14" s="35"/>
      <c r="D14" s="85">
        <f>+ISKLSE!G35</f>
        <v>3566</v>
      </c>
      <c r="F14" s="34">
        <v>3132</v>
      </c>
    </row>
    <row r="15" spans="1:6" ht="15.75">
      <c r="A15" s="42"/>
      <c r="B15" s="35"/>
      <c r="C15" s="35"/>
      <c r="D15" s="85"/>
      <c r="F15" s="34"/>
    </row>
    <row r="16" spans="1:6" ht="15.75">
      <c r="A16" s="42" t="s">
        <v>90</v>
      </c>
      <c r="B16" s="35"/>
      <c r="C16" s="35"/>
      <c r="D16" s="85"/>
      <c r="F16" s="34"/>
    </row>
    <row r="17" spans="1:6" ht="15.75">
      <c r="A17" s="42" t="s">
        <v>23</v>
      </c>
      <c r="B17" s="35"/>
      <c r="C17" s="35"/>
      <c r="D17" s="85">
        <f>2244-D18</f>
        <v>2093</v>
      </c>
      <c r="F17" s="85">
        <v>2385</v>
      </c>
    </row>
    <row r="18" spans="1:6" ht="15.75">
      <c r="A18" s="42" t="s">
        <v>127</v>
      </c>
      <c r="B18" s="35"/>
      <c r="C18" s="35"/>
      <c r="D18" s="85">
        <v>151</v>
      </c>
      <c r="F18" s="85">
        <v>173</v>
      </c>
    </row>
    <row r="19" spans="1:6" ht="15.75">
      <c r="A19" s="42" t="s">
        <v>24</v>
      </c>
      <c r="B19" s="35"/>
      <c r="C19" s="35"/>
      <c r="D19" s="85">
        <v>-270</v>
      </c>
      <c r="F19" s="85">
        <v>-288</v>
      </c>
    </row>
    <row r="20" spans="1:6" ht="15.75" hidden="1">
      <c r="A20" s="42" t="s">
        <v>25</v>
      </c>
      <c r="B20" s="35"/>
      <c r="C20" s="35"/>
      <c r="D20" s="85">
        <v>0</v>
      </c>
      <c r="F20" s="85">
        <v>0</v>
      </c>
    </row>
    <row r="21" spans="1:6" ht="15.75">
      <c r="A21" s="42" t="s">
        <v>74</v>
      </c>
      <c r="B21" s="35"/>
      <c r="C21" s="35"/>
      <c r="D21" s="75"/>
      <c r="F21" s="75"/>
    </row>
    <row r="22" spans="1:6" ht="15.75">
      <c r="A22" s="42" t="s">
        <v>75</v>
      </c>
      <c r="B22" s="35"/>
      <c r="C22" s="35"/>
      <c r="D22" s="85">
        <v>-166</v>
      </c>
      <c r="F22" s="85">
        <v>-149</v>
      </c>
    </row>
    <row r="23" spans="1:6" ht="15.75" hidden="1" outlineLevel="1">
      <c r="A23" s="42" t="s">
        <v>76</v>
      </c>
      <c r="B23" s="35"/>
      <c r="C23" s="35"/>
      <c r="D23" s="5">
        <v>0</v>
      </c>
      <c r="F23" s="43">
        <v>0</v>
      </c>
    </row>
    <row r="24" spans="1:6" ht="15.75" hidden="1" outlineLevel="1">
      <c r="A24" s="42" t="s">
        <v>83</v>
      </c>
      <c r="B24" s="35"/>
      <c r="C24" s="35"/>
      <c r="D24" s="45">
        <v>0</v>
      </c>
      <c r="F24" s="17">
        <v>0</v>
      </c>
    </row>
    <row r="25" spans="1:6" ht="15.75" collapsed="1">
      <c r="A25" s="42"/>
      <c r="B25" s="35"/>
      <c r="C25" s="35"/>
      <c r="D25" s="45"/>
      <c r="E25" s="66"/>
      <c r="F25" s="34"/>
    </row>
    <row r="26" spans="1:6" ht="15.75">
      <c r="A26" s="42" t="s">
        <v>26</v>
      </c>
      <c r="B26" s="35"/>
      <c r="C26" s="35"/>
      <c r="D26" s="86">
        <f>SUM(D14:D24)</f>
        <v>5374</v>
      </c>
      <c r="E26" s="67"/>
      <c r="F26" s="44">
        <f>SUM(F14:F23)</f>
        <v>5253</v>
      </c>
    </row>
    <row r="27" spans="1:6" ht="15.75">
      <c r="A27" s="42"/>
      <c r="B27" s="35"/>
      <c r="C27" s="35"/>
      <c r="D27" s="45"/>
      <c r="E27" s="66"/>
      <c r="F27" s="34"/>
    </row>
    <row r="28" spans="1:10" ht="15.75">
      <c r="A28" s="42" t="s">
        <v>136</v>
      </c>
      <c r="B28" s="35"/>
      <c r="C28" s="35"/>
      <c r="D28" s="45">
        <v>-3232</v>
      </c>
      <c r="E28" s="66"/>
      <c r="F28" s="45">
        <v>103</v>
      </c>
      <c r="G28" s="45"/>
      <c r="I28" s="45"/>
      <c r="J28" s="46"/>
    </row>
    <row r="29" spans="1:7" ht="15.75">
      <c r="A29" s="42" t="s">
        <v>137</v>
      </c>
      <c r="B29" s="35"/>
      <c r="C29" s="35"/>
      <c r="D29" s="45">
        <v>1978</v>
      </c>
      <c r="E29" s="66"/>
      <c r="F29" s="45">
        <v>-1472</v>
      </c>
      <c r="G29" s="45"/>
    </row>
    <row r="30" spans="1:6" ht="15.75">
      <c r="A30" s="42"/>
      <c r="B30" s="35"/>
      <c r="C30" s="35"/>
      <c r="D30" s="45"/>
      <c r="E30" s="66"/>
      <c r="F30" s="45"/>
    </row>
    <row r="31" spans="1:6" ht="15.75">
      <c r="A31" s="42" t="s">
        <v>27</v>
      </c>
      <c r="B31" s="35"/>
      <c r="C31" s="34"/>
      <c r="D31" s="86">
        <f>SUM(D26:D29)</f>
        <v>4120</v>
      </c>
      <c r="E31" s="67"/>
      <c r="F31" s="44">
        <f>SUM(F26:F29)</f>
        <v>3884</v>
      </c>
    </row>
    <row r="32" spans="1:6" ht="15.75">
      <c r="A32" s="42"/>
      <c r="B32" s="35"/>
      <c r="C32" s="47"/>
      <c r="D32" s="45"/>
      <c r="F32" s="34"/>
    </row>
    <row r="33" spans="1:7" s="7" customFormat="1" ht="15.75">
      <c r="A33" s="48" t="s">
        <v>16</v>
      </c>
      <c r="B33" s="49"/>
      <c r="C33" s="49"/>
      <c r="D33" s="45">
        <v>-1246</v>
      </c>
      <c r="F33" s="45">
        <v>-1565</v>
      </c>
      <c r="G33" s="17"/>
    </row>
    <row r="34" spans="1:7" s="7" customFormat="1" ht="15.75">
      <c r="A34" s="48" t="s">
        <v>73</v>
      </c>
      <c r="B34" s="49"/>
      <c r="C34" s="49"/>
      <c r="D34" s="45">
        <v>-17</v>
      </c>
      <c r="F34" s="45">
        <f>-F20</f>
        <v>0</v>
      </c>
      <c r="G34" s="17"/>
    </row>
    <row r="35" spans="1:6" ht="15.75">
      <c r="A35" s="42"/>
      <c r="B35" s="35"/>
      <c r="C35" s="35"/>
      <c r="D35" s="45"/>
      <c r="F35" s="34"/>
    </row>
    <row r="36" spans="1:6" ht="15.75">
      <c r="A36" s="42" t="s">
        <v>28</v>
      </c>
      <c r="B36" s="35"/>
      <c r="C36" s="35"/>
      <c r="D36" s="86">
        <f>SUM(D31:D35)</f>
        <v>2857</v>
      </c>
      <c r="F36" s="44">
        <f>SUM(F31:F35)</f>
        <v>2319</v>
      </c>
    </row>
    <row r="37" spans="1:6" ht="15.75">
      <c r="A37" s="42"/>
      <c r="B37" s="35"/>
      <c r="C37" s="35"/>
      <c r="D37" s="45"/>
      <c r="F37" s="34"/>
    </row>
    <row r="38" spans="1:6" ht="15.75">
      <c r="A38" s="40" t="s">
        <v>29</v>
      </c>
      <c r="B38" s="41"/>
      <c r="C38" s="35"/>
      <c r="D38" s="45"/>
      <c r="F38" s="34"/>
    </row>
    <row r="39" spans="1:6" ht="15.75">
      <c r="A39" s="40"/>
      <c r="B39" s="41"/>
      <c r="C39" s="35"/>
      <c r="D39" s="45"/>
      <c r="F39" s="34"/>
    </row>
    <row r="40" spans="1:6" ht="15.75">
      <c r="A40" s="42" t="s">
        <v>30</v>
      </c>
      <c r="B40" s="41"/>
      <c r="C40" s="35"/>
      <c r="D40" s="45">
        <f>-D19</f>
        <v>270</v>
      </c>
      <c r="F40" s="45">
        <f>-F19</f>
        <v>288</v>
      </c>
    </row>
    <row r="41" spans="1:9" s="7" customFormat="1" ht="15.75">
      <c r="A41" s="48" t="s">
        <v>124</v>
      </c>
      <c r="B41" s="49"/>
      <c r="C41" s="49"/>
      <c r="D41" s="45">
        <v>-1065</v>
      </c>
      <c r="F41" s="45">
        <v>-2389</v>
      </c>
      <c r="H41" s="8"/>
      <c r="I41" s="8"/>
    </row>
    <row r="42" spans="1:6" ht="15.75" hidden="1">
      <c r="A42" s="50" t="s">
        <v>84</v>
      </c>
      <c r="B42" s="35"/>
      <c r="C42" s="35"/>
      <c r="D42" s="45">
        <f>-D24</f>
        <v>0</v>
      </c>
      <c r="F42" s="34">
        <v>0</v>
      </c>
    </row>
    <row r="43" spans="1:6" ht="15.75">
      <c r="A43" s="42"/>
      <c r="B43" s="35"/>
      <c r="C43" s="35"/>
      <c r="D43" s="45"/>
      <c r="F43" s="34"/>
    </row>
    <row r="44" spans="1:6" ht="15.75">
      <c r="A44" s="42" t="s">
        <v>69</v>
      </c>
      <c r="B44" s="35"/>
      <c r="C44" s="35"/>
      <c r="D44" s="86">
        <f>SUM(D40:D43)</f>
        <v>-795</v>
      </c>
      <c r="F44" s="44">
        <f>SUM(F40:F43)</f>
        <v>-2101</v>
      </c>
    </row>
    <row r="45" spans="1:8" ht="15.75">
      <c r="A45" s="42"/>
      <c r="B45" s="35"/>
      <c r="C45" s="35"/>
      <c r="D45" s="45"/>
      <c r="F45" s="34"/>
      <c r="H45" s="51"/>
    </row>
    <row r="46" spans="1:6" ht="15.75">
      <c r="A46" s="40" t="s">
        <v>31</v>
      </c>
      <c r="B46" s="41"/>
      <c r="C46" s="35"/>
      <c r="D46" s="45"/>
      <c r="F46" s="34"/>
    </row>
    <row r="47" spans="1:6" ht="15.75">
      <c r="A47" s="40"/>
      <c r="B47" s="41"/>
      <c r="C47" s="35"/>
      <c r="D47" s="45"/>
      <c r="F47" s="34"/>
    </row>
    <row r="48" spans="1:6" ht="15.75" hidden="1">
      <c r="A48" s="42" t="s">
        <v>120</v>
      </c>
      <c r="B48" s="41"/>
      <c r="C48" s="35"/>
      <c r="D48" s="45">
        <v>0</v>
      </c>
      <c r="F48" s="34">
        <v>0</v>
      </c>
    </row>
    <row r="49" spans="1:6" ht="15.75" hidden="1">
      <c r="A49" s="42" t="s">
        <v>82</v>
      </c>
      <c r="B49" s="41"/>
      <c r="C49" s="35"/>
      <c r="D49" s="45">
        <v>0</v>
      </c>
      <c r="F49" s="45">
        <v>0</v>
      </c>
    </row>
    <row r="50" spans="1:6" ht="15.75">
      <c r="A50" s="42" t="s">
        <v>85</v>
      </c>
      <c r="B50" s="35"/>
      <c r="C50" s="35"/>
      <c r="D50" s="45">
        <f>676</f>
        <v>676</v>
      </c>
      <c r="F50" s="34">
        <v>0</v>
      </c>
    </row>
    <row r="51" spans="1:6" ht="15.75">
      <c r="A51" s="42" t="s">
        <v>86</v>
      </c>
      <c r="B51" s="35"/>
      <c r="C51" s="35"/>
      <c r="D51" s="45">
        <v>-188</v>
      </c>
      <c r="F51" s="34">
        <v>0</v>
      </c>
    </row>
    <row r="52" spans="1:6" ht="15.75" hidden="1">
      <c r="A52" s="42" t="s">
        <v>87</v>
      </c>
      <c r="B52" s="35"/>
      <c r="C52" s="35"/>
      <c r="D52" s="45"/>
      <c r="F52" s="34"/>
    </row>
    <row r="53" spans="1:6" ht="15.75">
      <c r="A53" s="42" t="s">
        <v>32</v>
      </c>
      <c r="B53" s="35"/>
      <c r="C53" s="35"/>
      <c r="D53" s="45">
        <v>-2002</v>
      </c>
      <c r="F53" s="34">
        <v>-2958</v>
      </c>
    </row>
    <row r="54" spans="1:6" ht="15.75">
      <c r="A54" s="42"/>
      <c r="B54" s="35"/>
      <c r="C54" s="35"/>
      <c r="D54" s="45"/>
      <c r="F54" s="34"/>
    </row>
    <row r="55" spans="1:6" ht="15.75">
      <c r="A55" s="42" t="s">
        <v>125</v>
      </c>
      <c r="B55" s="35"/>
      <c r="C55" s="35"/>
      <c r="D55" s="86">
        <f>SUM(D48:D54)</f>
        <v>-1514</v>
      </c>
      <c r="F55" s="44">
        <f>SUM(F48:F54)</f>
        <v>-2958</v>
      </c>
    </row>
    <row r="56" spans="1:6" ht="15.75">
      <c r="A56" s="42"/>
      <c r="B56" s="35"/>
      <c r="C56" s="47"/>
      <c r="D56" s="52"/>
      <c r="F56" s="34"/>
    </row>
    <row r="57" spans="1:9" ht="15.75">
      <c r="A57" s="42" t="s">
        <v>119</v>
      </c>
      <c r="B57" s="35"/>
      <c r="C57" s="27"/>
      <c r="D57" s="52">
        <f>D36+D44+D55</f>
        <v>548</v>
      </c>
      <c r="F57" s="27">
        <f>F36+F44+F55</f>
        <v>-2740</v>
      </c>
      <c r="H57" s="34"/>
      <c r="I57" s="45"/>
    </row>
    <row r="58" spans="1:9" ht="15.75">
      <c r="A58" s="42" t="s">
        <v>62</v>
      </c>
      <c r="B58" s="35"/>
      <c r="C58" s="35"/>
      <c r="D58" s="52">
        <f>+EQUITYKLSE!F52</f>
        <v>-192</v>
      </c>
      <c r="F58" s="52">
        <f>+EQUITYKLSE!F28</f>
        <v>-251</v>
      </c>
      <c r="H58" s="34"/>
      <c r="I58" s="45"/>
    </row>
    <row r="59" spans="1:6" ht="15.75">
      <c r="A59" s="42" t="s">
        <v>117</v>
      </c>
      <c r="B59" s="35"/>
      <c r="C59" s="35"/>
      <c r="D59" s="45">
        <v>16725</v>
      </c>
      <c r="F59" s="45">
        <v>17192</v>
      </c>
    </row>
    <row r="60" spans="1:6" ht="15.75">
      <c r="A60" s="42"/>
      <c r="B60" s="35"/>
      <c r="C60" s="35"/>
      <c r="D60" s="45"/>
      <c r="F60" s="34"/>
    </row>
    <row r="61" spans="1:6" ht="15.75">
      <c r="A61" s="40" t="s">
        <v>116</v>
      </c>
      <c r="B61" s="41"/>
      <c r="C61" s="47"/>
      <c r="D61" s="87">
        <f>SUM(D57:D60)</f>
        <v>17081</v>
      </c>
      <c r="F61" s="53">
        <f>SUM(F57:F60)</f>
        <v>14201</v>
      </c>
    </row>
    <row r="62" spans="1:6" ht="15.75">
      <c r="A62" s="42"/>
      <c r="B62" s="35"/>
      <c r="C62" s="35"/>
      <c r="D62" s="45"/>
      <c r="F62" s="34"/>
    </row>
    <row r="63" spans="1:6" ht="15.75">
      <c r="A63" s="42"/>
      <c r="B63" s="35"/>
      <c r="C63" s="35"/>
      <c r="D63" s="45"/>
      <c r="F63" s="34"/>
    </row>
    <row r="64" spans="1:6" ht="15.75">
      <c r="A64" s="42" t="s">
        <v>33</v>
      </c>
      <c r="B64" s="35"/>
      <c r="C64" s="35"/>
      <c r="D64" s="45">
        <v>9626</v>
      </c>
      <c r="F64" s="45">
        <v>6097</v>
      </c>
    </row>
    <row r="65" spans="1:6" ht="15.75">
      <c r="A65" s="42" t="s">
        <v>17</v>
      </c>
      <c r="B65" s="35"/>
      <c r="C65" s="35"/>
      <c r="D65" s="45">
        <v>7455</v>
      </c>
      <c r="F65" s="45">
        <v>8104</v>
      </c>
    </row>
    <row r="66" spans="1:6" ht="15.75" hidden="1">
      <c r="A66" s="42" t="s">
        <v>34</v>
      </c>
      <c r="B66" s="35"/>
      <c r="C66" s="35"/>
      <c r="D66" s="45">
        <v>0</v>
      </c>
      <c r="F66" s="34">
        <v>0</v>
      </c>
    </row>
    <row r="67" spans="1:6" ht="15.75">
      <c r="A67" s="40" t="s">
        <v>35</v>
      </c>
      <c r="B67" s="41"/>
      <c r="C67" s="35"/>
      <c r="D67" s="87">
        <f>SUM(D64:D66)</f>
        <v>17081</v>
      </c>
      <c r="F67" s="53">
        <f>SUM(F64:F66)</f>
        <v>14201</v>
      </c>
    </row>
    <row r="68" spans="1:6" ht="15.75">
      <c r="A68" s="42"/>
      <c r="B68" s="35"/>
      <c r="C68" s="35"/>
      <c r="D68" s="88"/>
      <c r="F68" s="54"/>
    </row>
    <row r="69" spans="1:4" ht="15.75">
      <c r="A69" s="42"/>
      <c r="B69" s="35"/>
      <c r="C69" s="35"/>
      <c r="D69" s="52"/>
    </row>
    <row r="70" spans="1:6" ht="15.75">
      <c r="A70" s="15" t="s">
        <v>36</v>
      </c>
      <c r="F70" s="17"/>
    </row>
    <row r="71" spans="1:6" ht="15.75">
      <c r="A71" s="15" t="s">
        <v>134</v>
      </c>
      <c r="F71" s="17"/>
    </row>
    <row r="72" spans="1:6" ht="15.75">
      <c r="A72" s="15" t="s">
        <v>37</v>
      </c>
      <c r="F72" s="17"/>
    </row>
    <row r="73" spans="4:6" ht="15.75">
      <c r="D73" s="5">
        <f>D61-D67</f>
        <v>0</v>
      </c>
      <c r="F73" s="15"/>
    </row>
    <row r="74" spans="3:6" ht="15.75">
      <c r="C74" s="27"/>
      <c r="F74" s="17"/>
    </row>
    <row r="75" spans="4:6" ht="15.75">
      <c r="D75" s="45"/>
      <c r="E75" s="55"/>
      <c r="F75" s="34"/>
    </row>
    <row r="76" ht="15.75">
      <c r="F76" s="56"/>
    </row>
  </sheetData>
  <printOptions/>
  <pageMargins left="0.75" right="0.75" top="1" bottom="0.7" header="0.5" footer="0.5"/>
  <pageSetup horizontalDpi="600" verticalDpi="600" orientation="portrait" paperSize="9" scale="68" r:id="rId3"/>
  <headerFooter alignWithMargins="0">
    <oddFooter>&amp;C4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acc0001</dc:creator>
  <cp:keywords/>
  <dc:description/>
  <cp:lastModifiedBy>necsb</cp:lastModifiedBy>
  <cp:lastPrinted>2009-02-12T03:11:03Z</cp:lastPrinted>
  <dcterms:created xsi:type="dcterms:W3CDTF">2004-06-22T05:33:12Z</dcterms:created>
  <dcterms:modified xsi:type="dcterms:W3CDTF">2009-02-26T09:22:31Z</dcterms:modified>
  <cp:category/>
  <cp:version/>
  <cp:contentType/>
  <cp:contentStatus/>
</cp:coreProperties>
</file>